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ate1904="1" showInkAnnotation="0" autoCompressPictures="0"/>
  <mc:AlternateContent xmlns:mc="http://schemas.openxmlformats.org/markup-compatibility/2006">
    <mc:Choice Requires="x15">
      <x15ac:absPath xmlns:x15ac="http://schemas.microsoft.com/office/spreadsheetml/2010/11/ac" url="https://ebaa-my.sharepoint.com/personal/colleen_restoresight_org/Documents/Desktop/"/>
    </mc:Choice>
  </mc:AlternateContent>
  <xr:revisionPtr revIDLastSave="0" documentId="8_{C181CD2E-21D8-48CA-ACBC-687AAF2AB797}" xr6:coauthVersionLast="45" xr6:coauthVersionMax="45" xr10:uidLastSave="{00000000-0000-0000-0000-000000000000}"/>
  <bookViews>
    <workbookView xWindow="-120" yWindow="-120" windowWidth="29040" windowHeight="15840" tabRatio="500" xr2:uid="{00000000-000D-0000-FFFF-FFFF00000000}"/>
  </bookViews>
  <sheets>
    <sheet name="Pre-Inspection" sheetId="2" r:id="rId1"/>
    <sheet name="P&amp;P" sheetId="10" r:id="rId2"/>
    <sheet name="Director" sheetId="11" r:id="rId3"/>
    <sheet name="Medical Director" sheetId="12" r:id="rId4"/>
    <sheet name="Quality Director" sheetId="13" r:id="rId5"/>
    <sheet name="Tech Personnel" sheetId="14" r:id="rId6"/>
    <sheet name="Lab &amp; Equipment" sheetId="15" r:id="rId7"/>
    <sheet name="Records" sheetId="16" r:id="rId8"/>
    <sheet name="SCORING" sheetId="17" r:id="rId9"/>
  </sheets>
  <calcPr calcId="191029"/>
  <customWorkbookViews>
    <customWorkbookView name="Bob Albrecht - Personal View" guid="{3BB8D9F1-3C0F-4824-8E49-9E90223E56DF}" mergeInterval="0" personalView="1" maximized="1" xWindow="1" yWindow="1" windowWidth="1172" windowHeight="717" tabRatio="500" activeSheetId="1"/>
    <customWorkbookView name="Beth - Personal View" guid="{86687E07-C8C7-9C47-AC61-B3BA476E6427}" mergeInterval="0" personalView="1" yWindow="64" windowWidth="1280" windowHeight="749" tabRatio="500" activeSheetId="1"/>
    <customWorkbookView name="MN Lions Eye Bank - Personal View" guid="{F9C2D30F-FB9E-0841-A2FE-F53BF31FD46F}" mergeInterval="0" personalView="1" xWindow="50" yWindow="68" windowWidth="917" windowHeight="732" tabRatio="500" activeSheetId="1" showFormulaBar="0"/>
    <customWorkbookView name="Beth Binnion - Personal View" guid="{F728A1D3-EE5C-4D1F-A2BD-793BF4F967AF}" mergeInterval="0" personalView="1" xWindow="50" yWindow="104" windowWidth="1059" windowHeight="920" tabRatio="500"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34" i="11" l="1"/>
  <c r="B7" i="17" s="1"/>
  <c r="G33" i="11"/>
  <c r="G32" i="11"/>
  <c r="F34" i="11"/>
  <c r="F33" i="11"/>
  <c r="F32" i="11"/>
  <c r="E34" i="11"/>
  <c r="C7" i="17" s="1"/>
  <c r="C13" i="17" s="1"/>
  <c r="E37" i="11"/>
  <c r="E36" i="11"/>
  <c r="I7" i="17" s="1"/>
  <c r="E35" i="11"/>
  <c r="E33" i="11"/>
  <c r="E32" i="11"/>
  <c r="D34" i="11"/>
  <c r="D33" i="11"/>
  <c r="D32" i="11"/>
  <c r="F7" i="17" s="1"/>
  <c r="B11" i="11"/>
  <c r="B12" i="11"/>
  <c r="B13" i="11" s="1"/>
  <c r="B14" i="11" s="1"/>
  <c r="B15" i="11" s="1"/>
  <c r="B16" i="11" s="1"/>
  <c r="B17" i="11" s="1"/>
  <c r="B18" i="11" s="1"/>
  <c r="B19" i="11" s="1"/>
  <c r="B20" i="11" s="1"/>
  <c r="B21" i="11" s="1"/>
  <c r="B22" i="11" s="1"/>
  <c r="B23" i="11" s="1"/>
  <c r="B24" i="11" s="1"/>
  <c r="B25" i="11" s="1"/>
  <c r="B26" i="11" s="1"/>
  <c r="B27" i="11" s="1"/>
  <c r="B28" i="11" s="1"/>
  <c r="B29" i="11" s="1"/>
  <c r="G41" i="15"/>
  <c r="G40" i="15"/>
  <c r="G39" i="15"/>
  <c r="F41" i="15"/>
  <c r="F40" i="15"/>
  <c r="F39" i="15"/>
  <c r="E41" i="15"/>
  <c r="E40" i="15"/>
  <c r="E39" i="15"/>
  <c r="E44" i="15"/>
  <c r="E43" i="15"/>
  <c r="E42" i="15"/>
  <c r="D41" i="15"/>
  <c r="B11" i="17" s="1"/>
  <c r="D40" i="15"/>
  <c r="D39" i="15"/>
  <c r="F11" i="17" s="1"/>
  <c r="B12" i="15"/>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G36" i="12"/>
  <c r="G35" i="12"/>
  <c r="G34" i="12"/>
  <c r="F36" i="12"/>
  <c r="F35" i="12"/>
  <c r="F34" i="12"/>
  <c r="E39" i="12"/>
  <c r="E38" i="12"/>
  <c r="E37" i="12"/>
  <c r="E36" i="12"/>
  <c r="E35" i="12"/>
  <c r="E34" i="12"/>
  <c r="D36" i="12"/>
  <c r="B8" i="17" s="1"/>
  <c r="D35" i="12"/>
  <c r="D34" i="12"/>
  <c r="H8" i="17" s="1"/>
  <c r="J8" i="17" s="1"/>
  <c r="B11" i="12"/>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G79" i="10"/>
  <c r="B6" i="17" s="1"/>
  <c r="G78" i="10"/>
  <c r="G77" i="10"/>
  <c r="F6" i="17" s="1"/>
  <c r="F79" i="10"/>
  <c r="F78" i="10"/>
  <c r="F77" i="10"/>
  <c r="E79" i="10"/>
  <c r="E78" i="10"/>
  <c r="E82" i="10"/>
  <c r="E81" i="10"/>
  <c r="E80" i="10"/>
  <c r="K6" i="17" s="1"/>
  <c r="E77" i="10"/>
  <c r="D79" i="10"/>
  <c r="D78" i="10"/>
  <c r="D77" i="10"/>
  <c r="B13" i="10"/>
  <c r="B14" i="10"/>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50" i="10"/>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E69" i="2"/>
  <c r="G70" i="2"/>
  <c r="F70" i="2"/>
  <c r="G69" i="2"/>
  <c r="F69" i="2"/>
  <c r="G68" i="2"/>
  <c r="F68" i="2"/>
  <c r="D70" i="2"/>
  <c r="D69" i="2"/>
  <c r="D68" i="2"/>
  <c r="E70" i="2"/>
  <c r="E68" i="2"/>
  <c r="E71" i="2"/>
  <c r="K5" i="17" s="1"/>
  <c r="E73" i="2"/>
  <c r="E72" i="2"/>
  <c r="I5" i="17" s="1"/>
  <c r="G27" i="13"/>
  <c r="G26" i="13"/>
  <c r="G25" i="13"/>
  <c r="F27" i="13"/>
  <c r="F26" i="13"/>
  <c r="F25" i="13"/>
  <c r="E27" i="13"/>
  <c r="E26" i="13"/>
  <c r="E9" i="17" s="1"/>
  <c r="E25" i="13"/>
  <c r="E30" i="13"/>
  <c r="E29" i="13"/>
  <c r="E28" i="13"/>
  <c r="D27" i="13"/>
  <c r="D26" i="13"/>
  <c r="H9" i="17" s="1"/>
  <c r="J9" i="17" s="1"/>
  <c r="D25" i="13"/>
  <c r="B12" i="13"/>
  <c r="B13" i="13" s="1"/>
  <c r="B14" i="13" s="1"/>
  <c r="B15" i="13" s="1"/>
  <c r="B16" i="13" s="1"/>
  <c r="B17" i="13" s="1"/>
  <c r="B18" i="13" s="1"/>
  <c r="B19" i="13" s="1"/>
  <c r="B20" i="13" s="1"/>
  <c r="B21" i="13" s="1"/>
  <c r="B22" i="13" s="1"/>
  <c r="G65" i="16"/>
  <c r="G64" i="16"/>
  <c r="G63" i="16"/>
  <c r="F65" i="16"/>
  <c r="F64" i="16"/>
  <c r="F63" i="16"/>
  <c r="E65" i="16"/>
  <c r="E64" i="16"/>
  <c r="E63" i="16"/>
  <c r="E68" i="16"/>
  <c r="E67" i="16"/>
  <c r="E66" i="16"/>
  <c r="D65" i="16"/>
  <c r="D64" i="16"/>
  <c r="K12" i="17" s="1"/>
  <c r="D63" i="16"/>
  <c r="B12" i="16"/>
  <c r="B13" i="16"/>
  <c r="B14" i="16"/>
  <c r="B15" i="16" s="1"/>
  <c r="B16" i="16" s="1"/>
  <c r="B17" i="16" s="1"/>
  <c r="B18" i="16" s="1"/>
  <c r="B19" i="16" s="1"/>
  <c r="B20" i="16" s="1"/>
  <c r="B21" i="16" s="1"/>
  <c r="B22" i="16" s="1"/>
  <c r="B23" i="16" s="1"/>
  <c r="B24" i="16" s="1"/>
  <c r="B25" i="16" s="1"/>
  <c r="B26" i="16" s="1"/>
  <c r="B27" i="16" s="1"/>
  <c r="B28" i="16" s="1"/>
  <c r="B35" i="16"/>
  <c r="B36" i="16"/>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30" i="16"/>
  <c r="B31" i="16"/>
  <c r="B32" i="16" s="1"/>
  <c r="G7" i="17"/>
  <c r="C12" i="17"/>
  <c r="E12" i="17"/>
  <c r="G12" i="17"/>
  <c r="I12" i="17"/>
  <c r="B12" i="17"/>
  <c r="C11" i="17"/>
  <c r="E11" i="17"/>
  <c r="G11" i="17"/>
  <c r="D11" i="17"/>
  <c r="E10" i="17"/>
  <c r="B10" i="17"/>
  <c r="C9" i="17"/>
  <c r="G9" i="17"/>
  <c r="B9" i="17"/>
  <c r="D9" i="17"/>
  <c r="C8" i="17"/>
  <c r="E8" i="17"/>
  <c r="G8" i="17"/>
  <c r="D8" i="17"/>
  <c r="E7" i="17"/>
  <c r="E13" i="17" s="1"/>
  <c r="D7" i="17"/>
  <c r="E6" i="17"/>
  <c r="I6" i="17"/>
  <c r="C6" i="17"/>
  <c r="G6" i="17"/>
  <c r="D6" i="17"/>
  <c r="B5" i="17"/>
  <c r="D5" i="17"/>
  <c r="C5" i="17"/>
  <c r="E5" i="17"/>
  <c r="G5" i="17"/>
  <c r="F12" i="17"/>
  <c r="H11" i="17"/>
  <c r="F9" i="17"/>
  <c r="F8" i="17"/>
  <c r="F5" i="17"/>
  <c r="H5" i="17"/>
  <c r="I8" i="17"/>
  <c r="I11" i="17"/>
  <c r="K9" i="17"/>
  <c r="I9" i="17"/>
  <c r="J11" i="17"/>
  <c r="G42" i="14"/>
  <c r="G41" i="14"/>
  <c r="G40" i="14"/>
  <c r="F42" i="14"/>
  <c r="F41" i="14"/>
  <c r="F40" i="14"/>
  <c r="E45" i="14"/>
  <c r="E44" i="14"/>
  <c r="I10" i="17" s="1"/>
  <c r="J10" i="17" s="1"/>
  <c r="E43" i="14"/>
  <c r="E42" i="14"/>
  <c r="C10" i="17" s="1"/>
  <c r="E41" i="14"/>
  <c r="E40" i="14"/>
  <c r="G10" i="17" s="1"/>
  <c r="D42" i="14"/>
  <c r="D41" i="14"/>
  <c r="D10" i="17" s="1"/>
  <c r="D40" i="14"/>
  <c r="H10" i="17" s="1"/>
  <c r="B12" i="14"/>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E15" i="17" l="1"/>
  <c r="D13" i="17"/>
  <c r="J5" i="17"/>
  <c r="I13" i="17"/>
  <c r="G13" i="17"/>
  <c r="B13" i="17"/>
  <c r="C15" i="17" s="1"/>
  <c r="K7" i="17"/>
  <c r="K13" i="17" s="1"/>
  <c r="D12" i="17"/>
  <c r="H6" i="17"/>
  <c r="K11" i="17"/>
  <c r="K10" i="17"/>
  <c r="H12" i="17"/>
  <c r="J12" i="17" s="1"/>
  <c r="F10" i="17"/>
  <c r="F13" i="17" s="1"/>
  <c r="H7" i="17"/>
  <c r="J7" i="17" s="1"/>
  <c r="K8" i="17"/>
  <c r="J13" i="17" l="1"/>
  <c r="H13" i="17"/>
  <c r="J6" i="17"/>
  <c r="G15" i="17"/>
</calcChain>
</file>

<file path=xl/sharedStrings.xml><?xml version="1.0" encoding="utf-8"?>
<sst xmlns="http://schemas.openxmlformats.org/spreadsheetml/2006/main" count="2143" uniqueCount="448">
  <si>
    <t>Can the Director name the individuals who may determine donor eligibility and release tissue for transplant?</t>
    <phoneticPr fontId="1" type="noConversion"/>
  </si>
  <si>
    <t>Can the Medical Director name the individuals whom he/she has designated may determine donor eligibility and release tissue for transplant?</t>
    <phoneticPr fontId="1" type="noConversion"/>
  </si>
  <si>
    <r>
      <t>Acceptable information for providers of ALL OTHER SERVICES (i.e. sterilization; biohazardous waste disposal according to state and federal regulations; eye banking functions provided by another eye bank or entity) utilized since last inspection? (</t>
    </r>
    <r>
      <rPr>
        <b/>
        <i/>
        <sz val="10"/>
        <color indexed="8"/>
        <rFont val="Times New Roman"/>
        <family val="1"/>
      </rPr>
      <t>Worksheet 1-B</t>
    </r>
    <r>
      <rPr>
        <sz val="10"/>
        <color indexed="8"/>
        <rFont val="Times New Roman"/>
        <family val="1"/>
      </rPr>
      <t>)</t>
    </r>
  </si>
  <si>
    <r>
      <t>Acceptable information for NON-EMPLOYEES providing recovery, preservation and/or processing services utilized since last inspection? (</t>
    </r>
    <r>
      <rPr>
        <b/>
        <i/>
        <sz val="10"/>
        <color indexed="8"/>
        <rFont val="Times New Roman"/>
        <family val="1"/>
      </rPr>
      <t>Worksheet 1-C</t>
    </r>
    <r>
      <rPr>
        <sz val="10"/>
        <color indexed="8"/>
        <rFont val="Times New Roman"/>
        <family val="1"/>
      </rPr>
      <t>)</t>
    </r>
  </si>
  <si>
    <r>
      <t xml:space="preserve">Name and EBAA accreditation status (including accredited functions) of </t>
    </r>
    <r>
      <rPr>
        <i/>
        <u/>
        <sz val="10"/>
        <color indexed="8"/>
        <rFont val="Times New Roman"/>
        <family val="1"/>
      </rPr>
      <t>each</t>
    </r>
    <r>
      <rPr>
        <i/>
        <sz val="10"/>
        <color indexed="8"/>
        <rFont val="Times New Roman"/>
        <family val="1"/>
      </rPr>
      <t xml:space="preserve"> establishment that performs any of the following steps in the preparation of tissue:  recovery, processing, tissue storage, evaluation, donor eligibility determination, and final distribution</t>
    </r>
  </si>
  <si>
    <r>
      <t xml:space="preserve">For all of the above questions which were answered 'NO' on this site inspection, </t>
    </r>
    <r>
      <rPr>
        <b/>
        <i/>
        <sz val="10"/>
        <color indexed="8"/>
        <rFont val="Times New Roman"/>
        <family val="1"/>
      </rPr>
      <t>was the eye bank in compliance at the time of the last inspection</t>
    </r>
    <r>
      <rPr>
        <sz val="10"/>
        <color indexed="8"/>
        <rFont val="Times New Roman"/>
        <family val="1"/>
      </rPr>
      <t xml:space="preserve">?  (Mark N/A if no questions were answered "NO".)  Please indicate any items which were repeatedly non-compliant in the 'Comments' section below </t>
    </r>
    <r>
      <rPr>
        <b/>
        <sz val="10"/>
        <color indexed="8"/>
        <rFont val="Times New Roman"/>
        <family val="1"/>
      </rPr>
      <t>and mark with an "X" on the Summation Report</t>
    </r>
    <r>
      <rPr>
        <sz val="10"/>
        <color indexed="8"/>
        <rFont val="Times New Roman"/>
        <family val="1"/>
      </rPr>
      <t>.</t>
    </r>
  </si>
  <si>
    <t>Tier:  PT/ SO/ NC</t>
  </si>
  <si>
    <t>Applicable Functions</t>
  </si>
  <si>
    <t>DE</t>
  </si>
  <si>
    <t>P</t>
  </si>
  <si>
    <t>S</t>
  </si>
  <si>
    <t>TE</t>
  </si>
  <si>
    <t>FD</t>
  </si>
  <si>
    <t>Comment 1:</t>
  </si>
  <si>
    <t>Comment 2:</t>
  </si>
  <si>
    <t>Comment 3:</t>
  </si>
  <si>
    <t>Comment 4:</t>
  </si>
  <si>
    <t>Comment 5:</t>
  </si>
  <si>
    <t>Comment 6:</t>
  </si>
  <si>
    <t>Comment 7:</t>
  </si>
  <si>
    <t>Comment 8:</t>
  </si>
  <si>
    <t>Comment 9:</t>
  </si>
  <si>
    <t>Comment 10:</t>
  </si>
  <si>
    <t>Medical Standard</t>
  </si>
  <si>
    <t>PIQ #</t>
  </si>
  <si>
    <t>Item</t>
  </si>
  <si>
    <t>R</t>
  </si>
  <si>
    <t>Findings</t>
  </si>
  <si>
    <t>Applicable Findings</t>
  </si>
  <si>
    <t>✓</t>
  </si>
  <si>
    <t>Cause of death, physical inspection of body, results of medical record review and social history interview, and indication of whether an autopsy was performed and gross results, and medical examiner/coroner investigation records (if applicable).</t>
  </si>
  <si>
    <r>
      <t>Completed information for authorized staff and organizational chart provided? (</t>
    </r>
    <r>
      <rPr>
        <b/>
        <i/>
        <sz val="10"/>
        <color indexed="8"/>
        <rFont val="Times New Roman"/>
        <family val="1"/>
      </rPr>
      <t>Worksheet 2-A</t>
    </r>
    <r>
      <rPr>
        <sz val="10"/>
        <color indexed="8"/>
        <rFont val="Times New Roman"/>
        <family val="1"/>
      </rPr>
      <t>)</t>
    </r>
    <phoneticPr fontId="1" type="noConversion"/>
  </si>
  <si>
    <t>Long term tissue preservation?</t>
  </si>
  <si>
    <t>Specular microscopic exam of corneas?</t>
  </si>
  <si>
    <t>A distribution policy that is just, equitable and fair for all patients served by the bank?</t>
  </si>
  <si>
    <r>
      <t>Unique ISBT 128 Tissue Identifier</t>
    </r>
    <r>
      <rPr>
        <sz val="10"/>
        <rFont val="Arial"/>
        <family val="2"/>
      </rPr>
      <t/>
    </r>
  </si>
  <si>
    <r>
      <t>Type of storage solution</t>
    </r>
    <r>
      <rPr>
        <sz val="10"/>
        <rFont val="Arial"/>
        <family val="2"/>
      </rPr>
      <t/>
    </r>
  </si>
  <si>
    <r>
      <t>Note to check for color change in storage solution</t>
    </r>
    <r>
      <rPr>
        <sz val="10"/>
        <rFont val="Arial"/>
        <family val="2"/>
      </rPr>
      <t/>
    </r>
  </si>
  <si>
    <r>
      <t xml:space="preserve">These questions shall be answered following inspection of the laboratory, </t>
    </r>
    <r>
      <rPr>
        <b/>
        <i/>
        <u/>
        <sz val="10"/>
        <color indexed="8"/>
        <rFont val="Times New Roman"/>
        <family val="1"/>
      </rPr>
      <t>and satellite laboratories</t>
    </r>
    <r>
      <rPr>
        <b/>
        <i/>
        <sz val="10"/>
        <color indexed="8"/>
        <rFont val="Times New Roman"/>
        <family val="1"/>
      </rPr>
      <t>, if applicable:</t>
    </r>
  </si>
  <si>
    <r>
      <t xml:space="preserve">For all of the above questions which were answered 'NO' on this site inspection, </t>
    </r>
    <r>
      <rPr>
        <b/>
        <i/>
        <sz val="10"/>
        <color indexed="8"/>
        <rFont val="Times New Roman"/>
        <family val="1"/>
      </rPr>
      <t>was the eye bank in compliance at the time of the last inspection</t>
    </r>
    <r>
      <rPr>
        <sz val="10"/>
        <color indexed="8"/>
        <rFont val="Times New Roman"/>
        <family val="1"/>
      </rPr>
      <t xml:space="preserve">?  (Mark N/A if no questions answered "NO".)  Please indicate any items were repeatedly non-compliant in the 'Comments' section below </t>
    </r>
    <r>
      <rPr>
        <b/>
        <sz val="10"/>
        <color indexed="8"/>
        <rFont val="Times New Roman"/>
        <family val="1"/>
      </rPr>
      <t>and mark with an "X" on the  Summation Report</t>
    </r>
    <r>
      <rPr>
        <sz val="10"/>
        <color indexed="8"/>
        <rFont val="Times New Roman"/>
        <family val="1"/>
      </rPr>
      <t>.</t>
    </r>
  </si>
  <si>
    <r>
      <t xml:space="preserve">These questions are answered following the record review.  </t>
    </r>
    <r>
      <rPr>
        <b/>
        <i/>
        <u/>
        <sz val="10"/>
        <color indexed="8"/>
        <rFont val="Times New Roman"/>
        <family val="1"/>
      </rPr>
      <t>Include records from all satellites, if applicable</t>
    </r>
    <r>
      <rPr>
        <b/>
        <i/>
        <sz val="10"/>
        <color indexed="8"/>
        <rFont val="Times New Roman"/>
        <family val="1"/>
      </rPr>
      <t>.</t>
    </r>
  </si>
  <si>
    <r>
      <t>If the eye bank uses eye banking services from another establishment, does it have 1. documentation</t>
    </r>
    <r>
      <rPr>
        <b/>
        <i/>
        <strike/>
        <sz val="10"/>
        <color indexed="8"/>
        <rFont val="Times New Roman"/>
        <family val="1"/>
      </rPr>
      <t xml:space="preserve"> </t>
    </r>
    <r>
      <rPr>
        <sz val="10"/>
        <color indexed="8"/>
        <rFont val="Times New Roman"/>
        <family val="1"/>
      </rPr>
      <t xml:space="preserve">of the establishment's EBAA accreditation certificate and status; </t>
    </r>
    <r>
      <rPr>
        <u/>
        <sz val="10"/>
        <color indexed="8"/>
        <rFont val="Times New Roman"/>
        <family val="1"/>
      </rPr>
      <t>OR</t>
    </r>
    <r>
      <rPr>
        <sz val="10"/>
        <color indexed="8"/>
        <rFont val="Times New Roman"/>
        <family val="1"/>
      </rPr>
      <t xml:space="preserve">   2. documentation that the establishment is in compliance with EBAA Medical Standards, state and federal regulations appropriate to their function(s), including a written agreement, a documented compliance audit plan, and documentation of audits performed?</t>
    </r>
  </si>
  <si>
    <r>
      <t xml:space="preserve">Did the eye bank submit statistics to the EBAA in accordance with the policy established by the EBAA Board of Directors?  </t>
    </r>
    <r>
      <rPr>
        <i/>
        <sz val="10"/>
        <color indexed="8"/>
        <rFont val="Times New Roman"/>
        <family val="1"/>
      </rPr>
      <t>(Evidence of submission will be provided to inspectors by the EBAA office)</t>
    </r>
  </si>
  <si>
    <r>
      <t xml:space="preserve">Were at least 90% of </t>
    </r>
    <r>
      <rPr>
        <u/>
        <sz val="10"/>
        <color indexed="8"/>
        <rFont val="Times New Roman"/>
        <family val="1"/>
      </rPr>
      <t>applicable</t>
    </r>
    <r>
      <rPr>
        <sz val="10"/>
        <color indexed="8"/>
        <rFont val="Times New Roman"/>
        <family val="1"/>
      </rPr>
      <t xml:space="preserve"> policies and procedures listed above in compliance with EBAA Medical Standards?</t>
    </r>
  </si>
  <si>
    <r>
      <t>Applicable information for all INFECTIOUS DISEASE TESTING providers utilized since last inspection? (</t>
    </r>
    <r>
      <rPr>
        <b/>
        <i/>
        <sz val="10"/>
        <color indexed="8"/>
        <rFont val="Times New Roman"/>
        <family val="1"/>
      </rPr>
      <t>Worksheet 1-A</t>
    </r>
    <r>
      <rPr>
        <sz val="10"/>
        <color indexed="8"/>
        <rFont val="Times New Roman"/>
        <family val="1"/>
      </rPr>
      <t>)</t>
    </r>
  </si>
  <si>
    <t>Did the technician(s) describe accurately the bank's procedure for physical inspection of the donor's body?</t>
  </si>
  <si>
    <t>Did the technician correctly describe the bank's policy for suitability of a cornea for transplantation if the donor had previous cataract surgery?</t>
  </si>
  <si>
    <t>Did the technician describe the procedure for the pen light examination prior to recovery?</t>
  </si>
  <si>
    <t>Did a technician describe scleral preservation according to the eye bank's written procedure?</t>
  </si>
  <si>
    <t>Did the technician satisfactorily demonstrate the use of the specular microscope?</t>
  </si>
  <si>
    <t>Did the technician demonstrate packaging, sealing, and packing of tissue for transport as described in the eye bank's procedure manual?</t>
  </si>
  <si>
    <t>Does the Medical Director know what infectious disease testing is required to be performed on donor blood samples at this eye bank?</t>
  </si>
  <si>
    <t>Can the Medical Director accurately describe the tissue distribution system that is being used by the Eye Bank?</t>
  </si>
  <si>
    <t>Does the Medical Director know the age limits that have been established for tissue distribution at this bank?</t>
  </si>
  <si>
    <t>Does the Medical Director know the temperature range required for corneal tissue storage at this bank?</t>
  </si>
  <si>
    <t>Can the Director describe the bank's process for obtaining legal authorization for donation such as NOK consent, donor designation, ME Law?</t>
  </si>
  <si>
    <t>Can the Director explain the method for dealing with reports of adverse reactions at this bank?</t>
  </si>
  <si>
    <t>Does the Director know what infectious disease testing is required to be performed on donor blood samples at this eye bank?</t>
  </si>
  <si>
    <t>Does the Director know the age limits that have been established for tissue distribution at this bank?</t>
  </si>
  <si>
    <t>Can the Director explain the policy and procedure for donor file retention?</t>
  </si>
  <si>
    <t>Disposing of biohazardous waste?</t>
  </si>
  <si>
    <t>Obtaining legal authorization for eye tissue donation consistent with EBAA Medical Standards, federal law, and state law?</t>
  </si>
  <si>
    <t>Detailing aseptic technique for recovery, processing and preservation?</t>
  </si>
  <si>
    <t>Preserving sclera?</t>
  </si>
  <si>
    <t>These questions should be answered by the Eye Bank Director:</t>
  </si>
  <si>
    <t>These questions should be answered by the QA Director or person responsible for QA functions:</t>
  </si>
  <si>
    <t>Section 4.  The Medical Director</t>
  </si>
  <si>
    <t>Section 5.  Quality Assurance Director</t>
  </si>
  <si>
    <t>Section 6.  Technical Personnel &amp; Procedures</t>
  </si>
  <si>
    <t>These questions shall be answered by direct observation and interview of appropriate eye bank technical staff:</t>
  </si>
  <si>
    <t>Section 7.  Laboratory &amp; Equipment</t>
  </si>
  <si>
    <t>Section 8.  Records</t>
  </si>
  <si>
    <t xml:space="preserve">Is there evidence that donor file retention is being appropriately followed? </t>
  </si>
  <si>
    <t>NC</t>
  </si>
  <si>
    <t>PT</t>
  </si>
  <si>
    <t>Score</t>
  </si>
  <si>
    <t>1 PIQ</t>
  </si>
  <si>
    <t>2 P&amp;P</t>
  </si>
  <si>
    <t>3 Director</t>
  </si>
  <si>
    <t>4 Med Director</t>
  </si>
  <si>
    <t>5 QA Director</t>
  </si>
  <si>
    <t>6 Technical</t>
  </si>
  <si>
    <t>7 Lab</t>
  </si>
  <si>
    <t>8 Records</t>
  </si>
  <si>
    <t>Total</t>
  </si>
  <si>
    <t xml:space="preserve">Tier Scores </t>
  </si>
  <si>
    <t>Non-compliance (NC)</t>
  </si>
  <si>
    <t>Tot</t>
  </si>
  <si>
    <t>Total (NC+SO+PT)</t>
  </si>
  <si>
    <t>Applicable</t>
  </si>
  <si>
    <t>Correct</t>
  </si>
  <si>
    <t>Section</t>
  </si>
  <si>
    <t>Left to Answer</t>
  </si>
  <si>
    <t>Is there documentation that the Medical Director participated in the oversight and training of technical staff?</t>
  </si>
  <si>
    <t>Can the Director produce documentation that employees performing eye bank functions attended an orientation/training program when first hired?</t>
  </si>
  <si>
    <t>Is there written documentation that the refrigerator alarm system is tested on a regular basis?</t>
  </si>
  <si>
    <t>Is there documentation that the distribution system described in the Procedures Manual is being followed?</t>
  </si>
  <si>
    <t>Was there satisfactory evidence that access to the eye bank laboratory is limited to authorized personnel?</t>
  </si>
  <si>
    <t>Are there Safety Data Sheets available per OSHA or other applicable regulations?</t>
  </si>
  <si>
    <t>Are there biohazard disposal bags available for use?</t>
  </si>
  <si>
    <t>Is the trash can in the laboratory free of biohazardous materials and sharps?</t>
  </si>
  <si>
    <t xml:space="preserve">If the facility performs any of the following functions: processing, evaluation, donor eligibility determination, and final distribution, do they employ at least one CEBT in a supervisory and training role?  </t>
  </si>
  <si>
    <t xml:space="preserve">Advisement that consignee is responsible for tracking of recipient name, unique ID#, age and/or DOB, date/type/location of sx, name of transplanting surgeon and ISBT 128 Tissue Identifier </t>
    <phoneticPr fontId="1" type="noConversion"/>
  </si>
  <si>
    <t>Statement that infectious disease testing is performed by CLIA certified and FDA Registered lab</t>
    <phoneticPr fontId="1" type="noConversion"/>
  </si>
  <si>
    <t>Statement that approved infectious disease tests for cadaveric blood are used when applicable.</t>
    <phoneticPr fontId="1" type="noConversion"/>
  </si>
  <si>
    <t>A list of infectious disease test results for that specific donor.</t>
    <phoneticPr fontId="1" type="noConversion"/>
  </si>
  <si>
    <t>D1.200</t>
    <phoneticPr fontId="1" type="noConversion"/>
  </si>
  <si>
    <t>C3.300, C3.510, C3.700</t>
  </si>
  <si>
    <t>C1.300, C2.000</t>
  </si>
  <si>
    <t>C1.100-C1.300</t>
  </si>
  <si>
    <t>C1.300</t>
    <phoneticPr fontId="1" type="noConversion"/>
  </si>
  <si>
    <t>3-B</t>
    <phoneticPr fontId="1" type="noConversion"/>
  </si>
  <si>
    <t>3-C</t>
    <phoneticPr fontId="1" type="noConversion"/>
  </si>
  <si>
    <t>3-D</t>
    <phoneticPr fontId="1" type="noConversion"/>
  </si>
  <si>
    <t>3-E</t>
    <phoneticPr fontId="1" type="noConversion"/>
  </si>
  <si>
    <t>4-A</t>
    <phoneticPr fontId="1" type="noConversion"/>
  </si>
  <si>
    <t>4-B</t>
    <phoneticPr fontId="1" type="noConversion"/>
  </si>
  <si>
    <t>4-C</t>
    <phoneticPr fontId="1" type="noConversion"/>
  </si>
  <si>
    <t>4-D</t>
    <phoneticPr fontId="1" type="noConversion"/>
  </si>
  <si>
    <t>4-E</t>
    <phoneticPr fontId="1" type="noConversion"/>
  </si>
  <si>
    <t>4-G</t>
    <phoneticPr fontId="1" type="noConversion"/>
  </si>
  <si>
    <t>4-H</t>
    <phoneticPr fontId="1" type="noConversion"/>
  </si>
  <si>
    <t>7-A</t>
    <phoneticPr fontId="1" type="noConversion"/>
  </si>
  <si>
    <t>7-B</t>
    <phoneticPr fontId="1" type="noConversion"/>
  </si>
  <si>
    <t>7-C</t>
    <phoneticPr fontId="1" type="noConversion"/>
  </si>
  <si>
    <t>Valid documentation that the continuous temperature recorder has been calibrated at least annually against a NIST thermometer for each year since last inspection?</t>
    <phoneticPr fontId="1" type="noConversion"/>
  </si>
  <si>
    <t>Does the Tissue Report Form include all of the following? (Check missing items)</t>
    <phoneticPr fontId="1" type="noConversion"/>
  </si>
  <si>
    <t>Does the numbering system provide for a unique ISBT 128 Tissue Identifier for each surgical tissue or fraction thereof?</t>
    <phoneticPr fontId="1" type="noConversion"/>
  </si>
  <si>
    <t>Scoring:</t>
  </si>
  <si>
    <t>Potential Threats (PT)</t>
  </si>
  <si>
    <t>Significant Observations (SO)</t>
  </si>
  <si>
    <t xml:space="preserve">Section 2.  Policies and Procedures Manual </t>
  </si>
  <si>
    <t>Does the Policies and Procedures Manual contain a policy and/or procedure (as applicable) for the following that meets EBAA Medical Standards:</t>
  </si>
  <si>
    <t>Questions are to be answered following review of the eye bank's policies and procedures manual.</t>
  </si>
  <si>
    <t>Reporting positive rim culture results to the transplanting surgeon or receiving eye bank?</t>
  </si>
  <si>
    <t>Section 3.  The Director</t>
  </si>
  <si>
    <t>These questions should be answered by the Medical Director:</t>
  </si>
  <si>
    <t>After reviewing the answers submitted by the bank, indicate whether the information complies with EBAA Medical Standards in the space provided.</t>
  </si>
  <si>
    <t>Is the person conducting the annual competency reviews for all remaining skills a CEBT or an individual who has been qualified by a CEBT who is part of the organization's comprehensive quality program?</t>
  </si>
  <si>
    <t>Name of Medical Director?</t>
    <phoneticPr fontId="1" type="noConversion"/>
  </si>
  <si>
    <t>Qualifications of Medical Director?</t>
    <phoneticPr fontId="1" type="noConversion"/>
  </si>
  <si>
    <t>Obtaining donor sample for infectious disease testing?</t>
    <phoneticPr fontId="1" type="noConversion"/>
  </si>
  <si>
    <t>Infectious disease (and microbiological, if applicable) testing performed by CLIA  certified and FDA registered laboratories?</t>
    <phoneticPr fontId="1" type="noConversion"/>
  </si>
  <si>
    <t>M1.300-M1.500</t>
    <phoneticPr fontId="1" type="noConversion"/>
  </si>
  <si>
    <t>L1.100</t>
    <phoneticPr fontId="1" type="noConversion"/>
  </si>
  <si>
    <t>L1.200</t>
    <phoneticPr fontId="1" type="noConversion"/>
  </si>
  <si>
    <t>B1.200</t>
    <phoneticPr fontId="1" type="noConversion"/>
  </si>
  <si>
    <t>C3.500</t>
    <phoneticPr fontId="1" type="noConversion"/>
  </si>
  <si>
    <t>B1.000</t>
    <phoneticPr fontId="1" type="noConversion"/>
  </si>
  <si>
    <t>C3.200</t>
    <phoneticPr fontId="1" type="noConversion"/>
  </si>
  <si>
    <t>J1.000</t>
    <phoneticPr fontId="1" type="noConversion"/>
  </si>
  <si>
    <t>All dates and times written as YYYY-MM-DD HH:MM</t>
    <phoneticPr fontId="1" type="noConversion"/>
  </si>
  <si>
    <t>Pre-cut method performed or the indicated use (e.g. EK, PLK, ALK, etc.) (if applicable)</t>
    <phoneticPr fontId="1" type="noConversion"/>
  </si>
  <si>
    <t>Tissue evaluation reporting requirements according to Matrix II</t>
    <phoneticPr fontId="1" type="noConversion"/>
  </si>
  <si>
    <t>Date and time of cooling of ocular tissues</t>
    <phoneticPr fontId="1" type="noConversion"/>
  </si>
  <si>
    <t>Laboratory preservation of tissue?</t>
  </si>
  <si>
    <t>E1.300</t>
  </si>
  <si>
    <t>G1.300</t>
  </si>
  <si>
    <t>Was the plasma dilution worksheet / algorithm problem solved correctly?</t>
    <phoneticPr fontId="1" type="noConversion"/>
  </si>
  <si>
    <t>Attached sample forms used to record donor and recipient information?</t>
    <phoneticPr fontId="1" type="noConversion"/>
  </si>
  <si>
    <t>If the eye bank was inspected by an official agency and received any written documentation of observations, findings or results (including, but not limited to, FDA 483), was a copy sent to the EBAA office within ten (10) business days of receipt?</t>
  </si>
  <si>
    <t>Valid annual certificate for Processing Environment(s) per MS E1.200 for each year since last inspection?</t>
    <phoneticPr fontId="1" type="noConversion"/>
  </si>
  <si>
    <t>Sample labels submitted for all tissue distributed?</t>
    <phoneticPr fontId="1" type="noConversion"/>
  </si>
  <si>
    <t>Does the Package Insert form include all of the following?  (Check missing items)</t>
    <phoneticPr fontId="1" type="noConversion"/>
  </si>
  <si>
    <t>1-A</t>
    <phoneticPr fontId="1" type="noConversion"/>
  </si>
  <si>
    <t>1-B</t>
    <phoneticPr fontId="1" type="noConversion"/>
  </si>
  <si>
    <t>1-C</t>
    <phoneticPr fontId="1" type="noConversion"/>
  </si>
  <si>
    <t>2-A</t>
    <phoneticPr fontId="1" type="noConversion"/>
  </si>
  <si>
    <t>2-B</t>
    <phoneticPr fontId="1" type="noConversion"/>
  </si>
  <si>
    <t>2-C</t>
    <phoneticPr fontId="1" type="noConversion"/>
  </si>
  <si>
    <t>3-A</t>
    <phoneticPr fontId="1" type="noConversion"/>
  </si>
  <si>
    <t>Are all sterile instruments and assembled kits labeled with an expiration date that has not yet passed or packaged consistent with an event related sterilization policy?</t>
    <phoneticPr fontId="1" type="noConversion"/>
  </si>
  <si>
    <t>Adverse reactions if reported</t>
  </si>
  <si>
    <t>Yes</t>
  </si>
  <si>
    <t>Can the QA Director describe the quality assurance program at this bank and explain his/her duties and/or functions in the program?</t>
    <phoneticPr fontId="1" type="noConversion"/>
  </si>
  <si>
    <t>C3.510   G1.000</t>
    <phoneticPr fontId="1" type="noConversion"/>
  </si>
  <si>
    <t>Does the Director know the procedure for seeking post-operative outcome information on all donor tissue?</t>
  </si>
  <si>
    <t>Screening by infectious disease testing in accordance with EBAA Medical Standards and all applicable federal and state laws?</t>
    <phoneticPr fontId="1" type="noConversion"/>
  </si>
  <si>
    <t>Can the QA Director list and describe the types of audits (both internal and external) performed at this bank and their frequency?</t>
    <phoneticPr fontId="1" type="noConversion"/>
  </si>
  <si>
    <t>D1.000</t>
    <phoneticPr fontId="1" type="noConversion"/>
  </si>
  <si>
    <t>Did the technician(s) describe and/or perform the in situ corneal excision procedure accurately as written in the eye bank's procedure manual?</t>
  </si>
  <si>
    <t>Name and qualifications of back-up Medical Director?</t>
    <phoneticPr fontId="1" type="noConversion"/>
  </si>
  <si>
    <t>Documentation of Medical Director CEBT?</t>
    <phoneticPr fontId="1" type="noConversion"/>
  </si>
  <si>
    <t>If the facility performs specialized or specific eye banking functions, does it have a Medical Director or access to a Medical Director through a documented consultative relationship with an accredited organization?</t>
  </si>
  <si>
    <t>Valid EBAA provided documentation of Medical Director attendance, within the past three years, at a Medical Director Symposium and a Medical Advisory Board Meeting?</t>
    <phoneticPr fontId="1" type="noConversion"/>
  </si>
  <si>
    <t>Valid CEBT certificate covering each year since last inspection?</t>
    <phoneticPr fontId="1" type="noConversion"/>
  </si>
  <si>
    <t xml:space="preserve">Keeping all donor records for a minimum of ten years from the date of transplantation/ implantation, distribution or whichever is longer?  </t>
  </si>
  <si>
    <t>D1.700</t>
  </si>
  <si>
    <t>D1.200-D1.220</t>
  </si>
  <si>
    <t>D1.230</t>
  </si>
  <si>
    <t>Valid copy of FDA registration for each year since last inspection?</t>
    <phoneticPr fontId="1" type="noConversion"/>
  </si>
  <si>
    <t>Was there documentation that the autoclave(s) was tested per the most current version of ANSI/AAMI Standard 79?  If an outside laboratory was used, was there documentation that quality control is maintained at that facility?</t>
  </si>
  <si>
    <t>Does the bank perform tissue processing in an acceptable environment (ISO Class 5 LFH, operating room, etc.) per Medical Standards?</t>
    <phoneticPr fontId="1" type="noConversion"/>
  </si>
  <si>
    <t>Are all supplies and reagents within the expiration dates on the label, if applicable?</t>
    <phoneticPr fontId="1" type="noConversion"/>
  </si>
  <si>
    <t>Indication of review and sign-off by medical director or designee (D1.000)</t>
    <phoneticPr fontId="1" type="noConversion"/>
  </si>
  <si>
    <t>Can the QA Director describe how complaints are handled by this bank?</t>
    <phoneticPr fontId="1" type="noConversion"/>
  </si>
  <si>
    <t>G1.300</t>
    <phoneticPr fontId="1" type="noConversion"/>
  </si>
  <si>
    <t>Biohazardous labeling of nonsurgical tissue that is not screened with infectious disease testing?</t>
    <phoneticPr fontId="1" type="noConversion"/>
  </si>
  <si>
    <t>Can the QA Director describe how withdrawals / recalls are handled by this bank?</t>
    <phoneticPr fontId="1" type="noConversion"/>
  </si>
  <si>
    <t>Transportation and storage information for tissue that has been returned and redistributed (K1.400)</t>
    <phoneticPr fontId="1" type="noConversion"/>
  </si>
  <si>
    <t>D1.000   K1.100</t>
    <phoneticPr fontId="1" type="noConversion"/>
  </si>
  <si>
    <t>Documenting and sharing tissue transportation and storage information to distributing eye banks and transplanting surgeons for corneas returned and redistributed?</t>
  </si>
  <si>
    <t>Packaging transplantable corneal tissue to maintain cool conditions without freezing, and other tissues (e.g. sclera) with a method appropriate to the method of preservation used?</t>
    <phoneticPr fontId="1" type="noConversion"/>
  </si>
  <si>
    <t>Screening for and listing of exclusion criteria listed in EBAA Medical Standards Section D1.100?</t>
  </si>
  <si>
    <t>Donor age exclusion criteria?</t>
  </si>
  <si>
    <t>D1.500</t>
  </si>
  <si>
    <t>D1.600</t>
  </si>
  <si>
    <t>Can the QA  Director list the individuals at this bank that perform quality assurance activities / audits / functions?</t>
    <phoneticPr fontId="1" type="noConversion"/>
  </si>
  <si>
    <t>Were the package insert and donor information forms included with the tissue?</t>
  </si>
  <si>
    <t>M1.500</t>
  </si>
  <si>
    <t>K1.100</t>
  </si>
  <si>
    <t>Did the technician describe the eye bank's tissue evaluation rating system by slit lamp biomicroscopy?</t>
  </si>
  <si>
    <t>Tissue recall or withdrawal?</t>
  </si>
  <si>
    <t>L2.000</t>
  </si>
  <si>
    <t>Concentration, volume of solution, and duration of ocular surface exposure to povidone iodine?</t>
  </si>
  <si>
    <t>Packaging tissue individually and sealing it using a tamper-evident seal?</t>
  </si>
  <si>
    <t>M1.100</t>
  </si>
  <si>
    <t>C2.000</t>
  </si>
  <si>
    <t>Did the technician(s) describe and/or perform the laboratory corneal excision procedure accurately as written in the eye bank's procedure manual?</t>
  </si>
  <si>
    <t>Utilization of tissue: i.e. surgical, research, training</t>
  </si>
  <si>
    <t>Name of surgeon or consignee receiving tissue</t>
  </si>
  <si>
    <t>Can the Medical Director explain the procedure for other tissue preparation (for EK, LAK) as described in the P&amp;P manual?</t>
    <phoneticPr fontId="1" type="noConversion"/>
  </si>
  <si>
    <t>Printed results of any additional non-EBAA required infectious disease screening tests</t>
    <phoneticPr fontId="1" type="noConversion"/>
  </si>
  <si>
    <t>Can the QA Director explain their eye bank's procedure for the investigation, documentation and reporting of an adverse reaction?</t>
    <phoneticPr fontId="1" type="noConversion"/>
  </si>
  <si>
    <t xml:space="preserve">Not releasing tissue designated for surgical use without documentation of required negative infectious disease testing </t>
    <phoneticPr fontId="1" type="noConversion"/>
  </si>
  <si>
    <t>Can the QA Director explain the difference between a reportable adverse reaction and a reportable biologic product deviation (error/accident) and give examples of each?</t>
    <phoneticPr fontId="1" type="noConversion"/>
  </si>
  <si>
    <t>Is there documentation that the tissue processing environment (LFH, OR, processing room) is cleaned according to the eye bank's policy and procedure manual?</t>
  </si>
  <si>
    <t>E1.220- E1.223</t>
  </si>
  <si>
    <t>Can the QA Director explain the process of donor eligibility determination at this bank?</t>
    <phoneticPr fontId="1" type="noConversion"/>
  </si>
  <si>
    <t>Can the QA Director list the individuals in their bank who have been designated by the Medical Director to review donor information to determine suitability of tissue for transplant?</t>
    <phoneticPr fontId="1" type="noConversion"/>
  </si>
  <si>
    <t>Was the tissue individually packaged and sealed with a tamper-evident seal?</t>
  </si>
  <si>
    <t>L1.000</t>
  </si>
  <si>
    <t>Was the tissue packed so that the documentation accompanying tissue and tissue label do not become wet?</t>
    <phoneticPr fontId="1" type="noConversion"/>
  </si>
  <si>
    <t>Do the annual competency reviews include the Medical Director's or Staff Trainer's observation of all staff who perform in-situ or C/S rim removal, posterior lamellar preparation, laser assisted processing or other manual dissections?</t>
  </si>
  <si>
    <t>Does the temperature recording device reflect the temperature of the stored tissue under normal storage conditions?</t>
  </si>
  <si>
    <t>Copy of legal authorization for donation (D1.400)</t>
    <phoneticPr fontId="1" type="noConversion"/>
  </si>
  <si>
    <t>Are areas of the refrigerator clearly labeled according to use (i.e., quarantined tissue, surgical tissue awaiting distribution, research tissue)?</t>
  </si>
  <si>
    <t>C3.300</t>
  </si>
  <si>
    <t>Requiring testing of the refrigerator alarm system on a regular basis?</t>
  </si>
  <si>
    <t>C3.600</t>
  </si>
  <si>
    <t>If the facility performs recovery-only and/or storage only do they have a documented consultative relationship with a CEBT and with the accredited organization in which that CEBT is employed?</t>
  </si>
  <si>
    <t>C3.200 E1.100</t>
  </si>
  <si>
    <t>Calculating the plasma dilution status of a donor?</t>
  </si>
  <si>
    <t>D1.200</t>
  </si>
  <si>
    <t>Obtaining a unique identifying number for each donor?</t>
  </si>
  <si>
    <t>Slit lamp report</t>
  </si>
  <si>
    <t>Specular microscopy report</t>
  </si>
  <si>
    <t>No</t>
  </si>
  <si>
    <t>N/A</t>
  </si>
  <si>
    <t>B1.200</t>
  </si>
  <si>
    <t>Are the walls, counter tops, and sink clean?</t>
  </si>
  <si>
    <t>K1.000</t>
  </si>
  <si>
    <t>E1.200</t>
  </si>
  <si>
    <t>Name of person(s) performing tissue recovery/preservation procedures and tissue evaluation</t>
  </si>
  <si>
    <t>E1.400</t>
  </si>
  <si>
    <t>F1.100</t>
  </si>
  <si>
    <t>M1.600</t>
    <phoneticPr fontId="1" type="noConversion"/>
  </si>
  <si>
    <t>Can the QA Director describe the Medical Director's responsibilities and involvement in the operations and review of the quality assurance program?</t>
    <phoneticPr fontId="1" type="noConversion"/>
  </si>
  <si>
    <t>M1.200</t>
  </si>
  <si>
    <t>Maintaining records and communications between the eye bank and its donors and recipients as confidential and privileged?</t>
  </si>
  <si>
    <t>E1.100</t>
    <phoneticPr fontId="1" type="noConversion"/>
  </si>
  <si>
    <t>Can the QA Director describe the CAPA (Corrective and Preventative Actions) program performed at this bank?</t>
    <phoneticPr fontId="1" type="noConversion"/>
  </si>
  <si>
    <t>Evidence of traceability from donor to consignee for each unique graft number</t>
  </si>
  <si>
    <t>An orientation program for new employees performing eye bank functions?</t>
  </si>
  <si>
    <t>Is the laboratory located in a separate area or room dedicated only to eye bank laboratory procedures (i.e., upon inspection did the laboratory contain instruments or equipment used only for eyebanking activity)?</t>
  </si>
  <si>
    <t>Can the Director explain the method for dealing with regulatory recalls and withdrawals at this bank?</t>
  </si>
  <si>
    <t>Does the laboratory have a sink with a drain and running water?</t>
  </si>
  <si>
    <t>C1.300</t>
  </si>
  <si>
    <t>Did the non-certified technician demonstrate corneal removal / lamellar tissue preparation according to the eye bank's written protocol?</t>
  </si>
  <si>
    <t>Identification of enucleator, evaluator, and technicians</t>
  </si>
  <si>
    <t>Examining tissue with a penlight or a portable slit lamp prior to enucleation or in situ removal?</t>
  </si>
  <si>
    <t>Date, time, method of transportation</t>
  </si>
  <si>
    <t>Other tissue preparation (i.e. pre-cutting for EK, preparation for LAK, etc.)?</t>
    <phoneticPr fontId="1" type="noConversion"/>
  </si>
  <si>
    <t>Slit lamp examination following additional tissue preparation (i.e. for EK, LAK, etc.)?</t>
    <phoneticPr fontId="1" type="noConversion"/>
  </si>
  <si>
    <t>Medical Director waiver of specular exam?</t>
  </si>
  <si>
    <t>G1.000</t>
  </si>
  <si>
    <t>Eye maintenance prior to ocular tissue removal procedures?</t>
  </si>
  <si>
    <t>E1.000</t>
  </si>
  <si>
    <t>E1.100</t>
  </si>
  <si>
    <t>Specular microscopic exam of corneas following additional tissue preparation (i.e. for EK, LAK, etc.)?</t>
    <phoneticPr fontId="1" type="noConversion"/>
  </si>
  <si>
    <t>Is there documentation that the Director consulted with the Medical Director to address routine medical operations?</t>
  </si>
  <si>
    <t>C1.200</t>
  </si>
  <si>
    <t>Was the corneal tissue packed in a waterproof container to maintain cool conditions without freezing, i.e. with wet ice?</t>
    <phoneticPr fontId="1" type="noConversion"/>
  </si>
  <si>
    <t>Name of source eye bank and source eye bank's unique tissue number for imported tissue</t>
  </si>
  <si>
    <t>Does the refrigerator have a device, visible without opening the refrigerator, for recording temperature  variations?</t>
  </si>
  <si>
    <t>Does the Medical Director know what medium is used for cornea storage?</t>
  </si>
  <si>
    <t>Did the technician(s) describe and/or perform the other tissue preparation procedure(s) accurately as written in the eye bank's procedure manual? (for EK, LAK, etc.)</t>
  </si>
  <si>
    <t>Is there written documentation that the Medical Director has reviewed all adverse reactions that were reported since the last site inspection, evaluated the potential causes of those adverse reactions, and taken corrective actions (if indicated) to prevent future occurrences of similar events?</t>
  </si>
  <si>
    <t>Summary of records reviewed in determining suitability</t>
  </si>
  <si>
    <t>Eye enucleation?</t>
  </si>
  <si>
    <t>Did the non-certified technician adequately demonstrate the aseptic and surgical techniques of the practical exam?</t>
  </si>
  <si>
    <t>Additional tissue processing date and time</t>
  </si>
  <si>
    <t>Soliciting reports of adverse reactions from surgeons?</t>
  </si>
  <si>
    <t>G1.200</t>
  </si>
  <si>
    <t>Does the Medical Director know the storage solution used to preserve sclera?</t>
  </si>
  <si>
    <t>Are personal protective equipment (e.g., gloves and eye wear) and a puncture resistant sharps box available in the laboratory?</t>
  </si>
  <si>
    <t>Death date and time</t>
  </si>
  <si>
    <t>Preservation date and time</t>
  </si>
  <si>
    <t>Does the Medical Director know the parameters for distributing a cornea from a donor with previous cataract surgery established at this bank?</t>
  </si>
  <si>
    <t>Can the Medical Director describe the quality assurance program as described in the eye bank's P&amp;P manual and explain his/her role in the program?</t>
  </si>
  <si>
    <t>D1.210-D1.220</t>
  </si>
  <si>
    <t>D1.000</t>
  </si>
  <si>
    <t>C3.700</t>
  </si>
  <si>
    <t>Did the certified technician adequately demonstrate the aseptic and surgical techniques of the practical exam?</t>
  </si>
  <si>
    <t>Is each procedure in the P&amp;P dated according to the time frames the procedures were in use?  For example, are revision dates noted or is the manual dated in a way that identifies the date the procedures therein were put into practice?</t>
  </si>
  <si>
    <t>C3.200</t>
  </si>
  <si>
    <t>Physical inspection of the donor with special attention to physical signs of HIV disease, infectious hepatitis and injecting drug use?</t>
  </si>
  <si>
    <t>D1.110</t>
  </si>
  <si>
    <t>Statement that the tissue is delivered with no warranty and that surgeon is ultimately responsible for its use</t>
  </si>
  <si>
    <t>C3.400</t>
  </si>
  <si>
    <t>Can the Director name the processing procedures performed at this bank?</t>
    <phoneticPr fontId="1" type="noConversion"/>
  </si>
  <si>
    <t>Does the Medical Director know the endothelial cell count lower limit that has been established for specular microscopy at this bank?</t>
  </si>
  <si>
    <t>Can the Medical Director give examples of what constitutes an adverse reaction? (e.g. endophthalmitis, primary donor failure, keratitis, systemic disease.)</t>
  </si>
  <si>
    <t>A quality assurance program which monitors and evaluates activities, identifies problems and develops plans for corrective action?</t>
  </si>
  <si>
    <t>Name of source eye bank</t>
  </si>
  <si>
    <t>Location of eye bank</t>
  </si>
  <si>
    <t>Telephone number</t>
  </si>
  <si>
    <t>Age of donor</t>
  </si>
  <si>
    <t>Cause of Death</t>
  </si>
  <si>
    <t>Did the technician correctly describe the bank's policy for use of tissue from a donor whose death was listed solely as cardiopulmonary arrest?</t>
  </si>
  <si>
    <t>E1.222-E1.223</t>
  </si>
  <si>
    <t>E1.220</t>
  </si>
  <si>
    <t>Can the Director describe the training program?</t>
    <phoneticPr fontId="1" type="noConversion"/>
  </si>
  <si>
    <t>Does the laboratory contain a refrigerator solely for storage of tissue, preservation media and items related to tissue banking functions?</t>
  </si>
  <si>
    <t>Handling laboratory reports of non-required tests, whether received before or after tissue distribution?</t>
  </si>
  <si>
    <t>H1.000</t>
  </si>
  <si>
    <t>I1.000</t>
  </si>
  <si>
    <t>Storage conditions for surgical tissue?</t>
  </si>
  <si>
    <t>J1.000</t>
  </si>
  <si>
    <t>K1.300</t>
  </si>
  <si>
    <t>K1.400</t>
  </si>
  <si>
    <t>Advisement regarding performance of cultures and microbiologic results, if applicable</t>
  </si>
  <si>
    <t>D1.300</t>
  </si>
  <si>
    <t>D1.400</t>
  </si>
  <si>
    <t>Did the technician(s) describe the enucleation procedure accurately as written in the eye bank's procedure manual?</t>
  </si>
  <si>
    <t>F1.200</t>
  </si>
  <si>
    <t>Adverse reaction reporting, investigating and implementing corrective actions as needed?</t>
    <phoneticPr fontId="1" type="noConversion"/>
  </si>
  <si>
    <t>Is there evidence that the puncture resistant sharp instrument disposal container is changed before reaching the fill line?</t>
  </si>
  <si>
    <t>Did the certified technician demonstrate corneal removal / lamellar tissue preparation according to the eye bank's written protocol?</t>
  </si>
  <si>
    <t>Can the Medical Director describe the method for handling positive / reactive results on a non-required test?</t>
    <phoneticPr fontId="1" type="noConversion"/>
  </si>
  <si>
    <t>Can the Director describe who is responsible for training at this bank?</t>
    <phoneticPr fontId="1" type="noConversion"/>
  </si>
  <si>
    <t>Reporting requirements following inspections by official agencies?</t>
  </si>
  <si>
    <t>Is there a functional slit lamp for tissue evaluation in the laboratory or nearby?</t>
  </si>
  <si>
    <t>Have all potential adverse reactions reported since the last inspection been documented, investigated and reported to EBAA, if applicable?</t>
    <phoneticPr fontId="1" type="noConversion"/>
  </si>
  <si>
    <t>Are instruments functional and well maintained, i.e., absence of rust?</t>
  </si>
  <si>
    <t>C3.510</t>
  </si>
  <si>
    <t>Is there documentation that the refrigerator is cleaned according to the eye bank's policy and procedure manual?</t>
  </si>
  <si>
    <t>Can the Medical Director explain this eye bank's procedure for investigating, documenting and reporting an adverse reaction?</t>
  </si>
  <si>
    <t>C3.100</t>
  </si>
  <si>
    <t>Can the Director explain the eye bank's policy and procedure for reporting findings of inspections by official agencies?</t>
  </si>
  <si>
    <t>Can the Director describe the method for handling positive / reactive results on a non-required test?</t>
    <phoneticPr fontId="1" type="noConversion"/>
  </si>
  <si>
    <t>Is the refrigerator served by an operational alarm system that will notify someone in the event of a temperature deviation outside the acceptable range?</t>
    <phoneticPr fontId="1" type="noConversion"/>
  </si>
  <si>
    <t>Are hazardous chemicals properly stored and labeled according to OSHA or other applicable regulations?</t>
  </si>
  <si>
    <t>If there was evidence of refrigerator malfunction, was there documentation of corrective action (i.e., service or purchase of a new refrigerator)?</t>
  </si>
  <si>
    <t>Adequate documentation of donor information/completion of donor files, including medical examiner reports and gross autopsy results?</t>
  </si>
  <si>
    <t>Documentation of follow up request for post-operative outcome information.</t>
  </si>
  <si>
    <t>Can the Medical Director describe who is responsible for training at this bank?</t>
    <phoneticPr fontId="1" type="noConversion"/>
  </si>
  <si>
    <t>F1.300</t>
  </si>
  <si>
    <t>Does a review of temperature readings from the previous year(s) include documentation that the quality of the storage solution and/or tissue was maintained even if the temperature deviated outside of 2-8 C?</t>
    <phoneticPr fontId="1" type="noConversion"/>
  </si>
  <si>
    <t>Is there documentation of annual competency reviews of skills and job-related knowledge for all employees and non-employees performing eye bank functions?</t>
  </si>
  <si>
    <t>Did eye bank personnel describe appropriate disposal of ocular tissue?</t>
  </si>
  <si>
    <t>Can the Medical Director describe how the SOP's are reviewed and approved?</t>
    <phoneticPr fontId="1" type="noConversion"/>
  </si>
  <si>
    <t>Appropriate evaluation criteria to determine suitability of all tissues prepared by the bank (penetrating keratoplasty, anterior lamellar keratoplasty, endothelial keratoplasty, keratolimbal allograft, and/or tectonic use)?</t>
    <phoneticPr fontId="1" type="noConversion"/>
  </si>
  <si>
    <t>E1.210</t>
  </si>
  <si>
    <t>E1.230</t>
  </si>
  <si>
    <t>Does the Director know the endothelial cell count lower limit that has been established for specular microscopy at this bank?</t>
  </si>
  <si>
    <t>An exposure control plan that meets OSHA or other applicable regulatory requirements (i.e. reporting needlestick injuries)?</t>
  </si>
  <si>
    <t>Can the Director produce written evidence that technicians attended an annual inservice or received self-study materials annually on Infection Control/Safety and OSHA or other applicable regulations?</t>
  </si>
  <si>
    <t>C1.100</t>
  </si>
  <si>
    <t>M1.400</t>
  </si>
  <si>
    <t>Eye bank identification including name, telephone number, and location</t>
  </si>
  <si>
    <t>Can the Medical Director describe the training program?</t>
  </si>
  <si>
    <t>Did the technician explain the eye bank's protocol for tissue that is returned and redistributed?</t>
  </si>
  <si>
    <t>Does the eye bank have a comprehensive and well-defined training program outlining specific job-related tasks that each employee and non-employee is being trained to perform?</t>
  </si>
  <si>
    <t>Obtaining a medical and social history of each donor?</t>
  </si>
  <si>
    <t>Slit lamp evaluation results</t>
  </si>
  <si>
    <t>Specular microscopy results</t>
  </si>
  <si>
    <t>Results of donor cultures (if performed)</t>
  </si>
  <si>
    <t>Can the Director accurately describe the tissue distribution system that is being used by the bank?</t>
  </si>
  <si>
    <t>Preserving whole eyes?</t>
    <phoneticPr fontId="1" type="noConversion"/>
  </si>
  <si>
    <t>Storage solution that is manufactured in accordance with U.S. FDA Good Manufacturing Practices and stored in accordance with the manufacturer's recommendations?</t>
    <phoneticPr fontId="1" type="noConversion"/>
  </si>
  <si>
    <t>A slit lamp examination of the whole eye prior to distribution for surgical use as a whole eye?</t>
    <phoneticPr fontId="1" type="noConversion"/>
  </si>
  <si>
    <t>A slit lamp examination of the corneoscleral disc after excision?</t>
    <phoneticPr fontId="1" type="noConversion"/>
  </si>
  <si>
    <t>D1.100</t>
    <phoneticPr fontId="1" type="noConversion"/>
  </si>
  <si>
    <t>Did the eye bank technician satisfactorily demonstrate the use of the slit lamp?</t>
  </si>
  <si>
    <t>SO</t>
  </si>
  <si>
    <t>PT</t>
    <phoneticPr fontId="1" type="noConversion"/>
  </si>
  <si>
    <t>Is there adequate instrumentation for sterile ocular tissue recovery and processing?</t>
    <phoneticPr fontId="1" type="noConversion"/>
  </si>
  <si>
    <t>Documentation of annual competency reviews of skills and job related knowledge for all employees and non-employees performing eye bank functions?</t>
    <phoneticPr fontId="1" type="noConversion"/>
  </si>
  <si>
    <t>Recommended storage temperature with emphasis on DO NOT FREEZE</t>
  </si>
  <si>
    <t>Note to check integrity of seal and report possible tampering</t>
  </si>
  <si>
    <t>C1.200   C2.000</t>
    <phoneticPr fontId="1" type="noConversion"/>
  </si>
  <si>
    <t>Seeking recipient information?</t>
    <phoneticPr fontId="1" type="noConversion"/>
  </si>
  <si>
    <t>Labeling tissue?</t>
    <phoneticPr fontId="1" type="noConversion"/>
  </si>
  <si>
    <t>Routine examination and documentation of prospective donors' medical records and death investigation?</t>
  </si>
  <si>
    <t>Special handling of tissue that is hazardous to eye bank personnel (active viral hepatitis, AIDS, HIV seropositivity, etc.)?</t>
  </si>
  <si>
    <t>Can the Director describe how the SOP's are reviewed and approved?</t>
    <phoneticPr fontId="1" type="noConversion"/>
  </si>
  <si>
    <t>G1.000</t>
    <phoneticPr fontId="1" type="noConversion"/>
  </si>
  <si>
    <t>Can the Director describe how complaints are handled at this bank?</t>
    <phoneticPr fontId="1" type="noConversion"/>
  </si>
  <si>
    <t>D1.230</t>
    <phoneticPr fontId="1" type="noConversion"/>
  </si>
  <si>
    <t>C1.200   G1.000</t>
    <phoneticPr fontId="1" type="noConversion"/>
  </si>
  <si>
    <t>Can the Medical Director describe the CAPA (Corrective and Preventative Actions) program performed at this bank?</t>
    <phoneticPr fontId="1" type="noConversion"/>
  </si>
  <si>
    <t>Is there a functional specular microscope for tissue evaluation in the laboratory or nearby?</t>
  </si>
  <si>
    <t>Does untested research tissue have an appropriate biohazard label?</t>
  </si>
  <si>
    <t>Can the Medical Director name the processing procedures performed at this bank?</t>
    <phoneticPr fontId="1" type="noConversion"/>
  </si>
  <si>
    <t>C1.000    C2.000</t>
    <phoneticPr fontId="1" type="noConversion"/>
  </si>
  <si>
    <t>Date and time of death, enucleation, preservation, additional processing and cooling of ocular tissues and/or refrigeration to the body</t>
    <phoneticPr fontId="1" type="noConversion"/>
  </si>
  <si>
    <t>Is there evidence that storage solution was inspected for damage upon arrival?</t>
    <phoneticPr fontId="1" type="noConversion"/>
  </si>
  <si>
    <t>Recording date and time of death, enucleation,preservation, additional processing and cooling of ocular tissues for each donor?</t>
    <phoneticPr fontId="1" type="noConversion"/>
  </si>
  <si>
    <t>Can the Director describe the quality assurance program at this bank and explain his/her duties and/or functions in the program?</t>
    <phoneticPr fontId="1" type="noConversion"/>
  </si>
  <si>
    <t>C3.400</t>
    <phoneticPr fontId="1" type="noConversion"/>
  </si>
  <si>
    <t>Did the technician describe the eye bank's procedure for inspection of all corneal storage solution and methods for storage?</t>
    <phoneticPr fontId="1" type="noConversion"/>
  </si>
  <si>
    <t>Utilizing Standard Precautions according to applicable regulatory requirements?</t>
    <phoneticPr fontId="1" type="noConversion"/>
  </si>
  <si>
    <t>When the distributing bank, seeking 3-6 month post-operative outcome information?</t>
    <phoneticPr fontId="1" type="noConversion"/>
  </si>
  <si>
    <t>Unique ISBT 128 Tissue Identifier for each tissue graft</t>
    <phoneticPr fontId="1" type="noConversion"/>
  </si>
  <si>
    <t>Type of storage solution used and lot #</t>
    <phoneticPr fontId="1" type="noConversion"/>
  </si>
  <si>
    <t>Monitoring, inspection and cleaning procedures and schedules for each piece of equipment?</t>
  </si>
  <si>
    <t>Investigating and reporting fraudulent activity in the distribution, shipping or labeling of tissue?</t>
    <phoneticPr fontId="1" type="noConversion"/>
  </si>
  <si>
    <t>K1.500</t>
    <phoneticPr fontId="1" type="noConversion"/>
  </si>
  <si>
    <t>Can the Medical Director explain the procedure for corneoscleral disc removal as described in the P&amp;P manual?</t>
    <phoneticPr fontId="1" type="noConversion"/>
  </si>
  <si>
    <t>Can the Medical Director describe the eye bank's policy for release of tissue for transplant to another eye bank without documentation of negative results of required infectious disease testing?</t>
    <phoneticPr fontId="1" type="noConversion"/>
  </si>
  <si>
    <t>Do QA Records demonstrate review by an individual not regularly involved in procedures being monitored?</t>
    <phoneticPr fontId="1" type="noConversion"/>
  </si>
  <si>
    <t>Do QA Records demonstrate routine audits of donor charts?</t>
    <phoneticPr fontId="1" type="noConversion"/>
  </si>
  <si>
    <t>Is all storage solution stored according to manufacturer's guidelines and unexpired at the time of inspection?  If not, is it labeled as such and stored separately?</t>
    <phoneticPr fontId="1" type="noConversion"/>
  </si>
  <si>
    <t>E1.221</t>
  </si>
  <si>
    <t>E1.222, E1.223</t>
  </si>
  <si>
    <t>In situ corneoscleral disc removal?</t>
    <phoneticPr fontId="1" type="noConversion"/>
  </si>
  <si>
    <t>Did 90% or more of the donor records reviewed contain the following? (Complete each question below, marking items that fall below 90% compliance as "No")</t>
    <phoneticPr fontId="1" type="noConversion"/>
  </si>
  <si>
    <t>Documentation that ICCBBA registration for FIN has been maintained for each year since last inspection.</t>
    <phoneticPr fontId="1" type="noConversion"/>
  </si>
  <si>
    <t>Do QA Records demonstrate routine review of environmental control and equipment maintenance?</t>
    <phoneticPr fontId="1" type="noConversion"/>
  </si>
  <si>
    <t>Do QA Records demonstrate documentation of corrective actions taken?</t>
    <phoneticPr fontId="1" type="noConversion"/>
  </si>
  <si>
    <t>Do QA Records demonstrate participation by the Medical Director in establishment of operations and review of the QA program?</t>
    <phoneticPr fontId="1" type="noConversion"/>
  </si>
  <si>
    <t>Unique Donor Identifying # (SSN, Med Rec, etc)</t>
    <phoneticPr fontId="1" type="noConversion"/>
  </si>
  <si>
    <t>Age or Date of Birth of donor</t>
    <phoneticPr fontId="1" type="noConversion"/>
  </si>
  <si>
    <t>Documentation of review of negative results for all applicable required infectious disease tests from a non plasma diluted blood sample recorded on tissue information form or other form which accompanies the tissue</t>
    <phoneticPr fontId="1" type="noConversion"/>
  </si>
  <si>
    <t>Documentation that recipient information was sought?</t>
    <phoneticPr fontId="1" type="noConversion"/>
  </si>
  <si>
    <t>Section 1.  Pre-Inspection Materials</t>
    <phoneticPr fontId="2" type="noConversion"/>
  </si>
  <si>
    <t>Written statement from the Medical Director or Medical Director designee specifying which procedures each individual staff member is qualified to perform independently, including determination of suitability and release of tissue for transplant?</t>
    <phoneticPr fontId="1" type="noConversion"/>
  </si>
  <si>
    <t>C2.000</t>
    <phoneticPr fontId="1" type="noConversion"/>
  </si>
  <si>
    <t>C1.200</t>
    <phoneticPr fontId="1" type="noConversion"/>
  </si>
  <si>
    <t>2-D</t>
    <phoneticPr fontId="1" type="noConversion"/>
  </si>
  <si>
    <t>Observation of Staff Trainer annually by the Medical Director?</t>
    <phoneticPr fontId="1" type="noConversion"/>
  </si>
  <si>
    <t>SO</t>
    <phoneticPr fontId="1" type="noConversion"/>
  </si>
  <si>
    <t>F1.200</t>
    <phoneticPr fontId="1" type="noConversion"/>
  </si>
  <si>
    <t>4-F</t>
    <phoneticPr fontId="1" type="noConversion"/>
  </si>
  <si>
    <t xml:space="preserve">Valid documentation of annual calibration of endothelial cell counting equipment for each year since last inspection? </t>
    <phoneticPr fontId="1" type="noConversion"/>
  </si>
  <si>
    <t>Was the eye bank's manual, tabbing and/or crosswalk, and "Declaration of Compliance with Governmental Regulations" received at least 20 working days prior to the scheduled inspection?</t>
    <phoneticPr fontId="1" type="noConversion"/>
  </si>
  <si>
    <t>Does the Director know the suitability of a cornea that had prior laser corneal refractive surgery?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</si>
</sst>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0"/>
      <name val="Verdana"/>
    </font>
    <font>
      <sz val="8"/>
      <name val="Verdana"/>
    </font>
    <font>
      <sz val="10"/>
      <name val="Arial"/>
      <family val="2"/>
    </font>
    <font>
      <sz val="10"/>
      <name val="Verdana"/>
    </font>
    <font>
      <sz val="10"/>
      <name val="Times New Roman"/>
      <family val="1"/>
    </font>
    <font>
      <b/>
      <sz val="10"/>
      <name val="Times New Roman"/>
      <family val="1"/>
    </font>
    <font>
      <i/>
      <sz val="10"/>
      <name val="Times New Roman"/>
      <family val="1"/>
    </font>
    <font>
      <sz val="10"/>
      <color indexed="10"/>
      <name val="Times New Roman"/>
      <family val="1"/>
    </font>
    <font>
      <b/>
      <sz val="10"/>
      <color indexed="10"/>
      <name val="Times New Roman"/>
      <family val="1"/>
    </font>
    <font>
      <sz val="10"/>
      <color indexed="8"/>
      <name val="Times New Roman"/>
      <family val="1"/>
    </font>
    <font>
      <b/>
      <sz val="14"/>
      <color indexed="8"/>
      <name val="Times New Roman"/>
      <family val="1"/>
    </font>
    <font>
      <b/>
      <i/>
      <sz val="10"/>
      <color indexed="8"/>
      <name val="Times New Roman"/>
      <family val="1"/>
    </font>
    <font>
      <b/>
      <i/>
      <u/>
      <sz val="10"/>
      <color indexed="8"/>
      <name val="Times New Roman"/>
      <family val="1"/>
    </font>
    <font>
      <b/>
      <sz val="11"/>
      <color indexed="8"/>
      <name val="Times New Roman"/>
      <family val="1"/>
    </font>
    <font>
      <b/>
      <i/>
      <sz val="11"/>
      <color indexed="8"/>
      <name val="Times New Roman"/>
      <family val="1"/>
    </font>
    <font>
      <sz val="11"/>
      <color indexed="8"/>
      <name val="Times New Roman"/>
      <family val="1"/>
    </font>
    <font>
      <b/>
      <sz val="10"/>
      <color indexed="8"/>
      <name val="Times New Roman"/>
      <family val="1"/>
    </font>
    <font>
      <b/>
      <i/>
      <strike/>
      <sz val="10"/>
      <color indexed="8"/>
      <name val="Times New Roman"/>
      <family val="1"/>
    </font>
    <font>
      <u/>
      <sz val="10"/>
      <color indexed="8"/>
      <name val="Times New Roman"/>
      <family val="1"/>
    </font>
    <font>
      <strike/>
      <sz val="10"/>
      <color indexed="8"/>
      <name val="Times New Roman"/>
      <family val="1"/>
    </font>
    <font>
      <i/>
      <sz val="10"/>
      <color indexed="8"/>
      <name val="Times New Roman"/>
      <family val="1"/>
    </font>
    <font>
      <sz val="8"/>
      <color indexed="8"/>
      <name val="Times New Roman"/>
      <family val="1"/>
    </font>
    <font>
      <i/>
      <u/>
      <sz val="10"/>
      <color indexed="8"/>
      <name val="Times New Roman"/>
      <family val="1"/>
    </font>
  </fonts>
  <fills count="13">
    <fill>
      <patternFill patternType="none"/>
    </fill>
    <fill>
      <patternFill patternType="gray125"/>
    </fill>
    <fill>
      <patternFill patternType="solid">
        <fgColor indexed="43"/>
        <bgColor indexed="8"/>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D0FF"/>
        <bgColor indexed="64"/>
      </patternFill>
    </fill>
    <fill>
      <patternFill patternType="solid">
        <fgColor theme="1"/>
        <bgColor indexed="64"/>
      </patternFill>
    </fill>
    <fill>
      <patternFill patternType="solid">
        <fgColor rgb="FFFFFF99"/>
        <bgColor indexed="8"/>
      </patternFill>
    </fill>
    <fill>
      <patternFill patternType="solid">
        <fgColor rgb="FFFFFF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4.9989318521683403E-2"/>
        <bgColor indexed="8"/>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indexed="64"/>
      </right>
      <top/>
      <bottom/>
      <diagonal/>
    </border>
    <border>
      <left style="thin">
        <color auto="1"/>
      </left>
      <right/>
      <top/>
      <bottom/>
      <diagonal/>
    </border>
    <border>
      <left/>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78">
    <xf numFmtId="0" fontId="0" fillId="0" borderId="0" xfId="0"/>
    <xf numFmtId="0" fontId="4" fillId="0" borderId="0" xfId="0" applyFont="1" applyProtection="1"/>
    <xf numFmtId="0" fontId="4" fillId="5" borderId="1" xfId="0" applyFont="1" applyFill="1" applyBorder="1" applyAlignment="1" applyProtection="1">
      <alignment vertical="top"/>
    </xf>
    <xf numFmtId="0" fontId="6" fillId="5" borderId="1" xfId="0" applyFont="1" applyFill="1" applyBorder="1" applyAlignment="1" applyProtection="1">
      <alignment vertical="top"/>
    </xf>
    <xf numFmtId="0" fontId="6" fillId="0" borderId="1" xfId="0" applyFont="1" applyBorder="1" applyAlignment="1" applyProtection="1">
      <alignment horizontal="center" vertical="top"/>
    </xf>
    <xf numFmtId="0" fontId="6" fillId="4" borderId="1" xfId="0" applyFont="1" applyFill="1" applyBorder="1" applyAlignment="1" applyProtection="1">
      <alignment horizontal="center" vertical="top"/>
    </xf>
    <xf numFmtId="0" fontId="6" fillId="6" borderId="1" xfId="0" applyFont="1" applyFill="1" applyBorder="1" applyAlignment="1" applyProtection="1">
      <alignment horizontal="center" vertical="top"/>
    </xf>
    <xf numFmtId="0" fontId="4" fillId="0" borderId="1" xfId="0" applyFont="1" applyBorder="1" applyAlignment="1" applyProtection="1">
      <alignment horizontal="center" vertical="top"/>
    </xf>
    <xf numFmtId="0" fontId="4" fillId="0" borderId="1" xfId="0" applyFont="1" applyFill="1" applyBorder="1" applyAlignment="1" applyProtection="1">
      <alignment horizontal="center" vertical="top"/>
    </xf>
    <xf numFmtId="9" fontId="4" fillId="4" borderId="1" xfId="1" applyFont="1" applyFill="1" applyBorder="1" applyAlignment="1" applyProtection="1">
      <alignment horizontal="center" vertical="top"/>
    </xf>
    <xf numFmtId="0" fontId="5" fillId="6" borderId="1" xfId="0" applyFont="1" applyFill="1" applyBorder="1" applyAlignment="1" applyProtection="1">
      <alignment horizontal="center" vertical="top"/>
    </xf>
    <xf numFmtId="0" fontId="5" fillId="5" borderId="1" xfId="0" applyFont="1" applyFill="1" applyBorder="1" applyAlignment="1" applyProtection="1">
      <alignment vertical="top"/>
    </xf>
    <xf numFmtId="9" fontId="5" fillId="4" borderId="1" xfId="0" applyNumberFormat="1" applyFont="1" applyFill="1" applyBorder="1" applyAlignment="1" applyProtection="1">
      <alignment horizontal="center" vertical="top"/>
    </xf>
    <xf numFmtId="1" fontId="5" fillId="6" borderId="1" xfId="0" applyNumberFormat="1" applyFont="1" applyFill="1" applyBorder="1" applyAlignment="1" applyProtection="1">
      <alignment horizontal="center" vertical="top"/>
    </xf>
    <xf numFmtId="0" fontId="4" fillId="0" borderId="0" xfId="0" applyFont="1" applyAlignment="1" applyProtection="1">
      <alignment vertical="top"/>
    </xf>
    <xf numFmtId="0" fontId="5" fillId="4" borderId="1" xfId="0" applyFont="1" applyFill="1" applyBorder="1" applyAlignment="1" applyProtection="1">
      <alignment vertical="top"/>
    </xf>
    <xf numFmtId="0" fontId="8" fillId="4" borderId="9" xfId="0" applyFont="1" applyFill="1" applyBorder="1" applyAlignment="1" applyProtection="1">
      <alignment horizontal="center" vertical="top"/>
    </xf>
    <xf numFmtId="9" fontId="8" fillId="4" borderId="7" xfId="1" applyFont="1" applyFill="1" applyBorder="1" applyAlignment="1" applyProtection="1">
      <alignment horizontal="center" vertical="top"/>
    </xf>
    <xf numFmtId="0" fontId="9" fillId="0" borderId="0" xfId="0" applyFont="1" applyProtection="1"/>
    <xf numFmtId="0" fontId="9" fillId="0" borderId="0" xfId="0" applyFont="1" applyAlignment="1" applyProtection="1">
      <alignment horizontal="center"/>
    </xf>
    <xf numFmtId="0" fontId="9"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center" vertical="center"/>
    </xf>
    <xf numFmtId="164" fontId="15" fillId="0" borderId="0" xfId="0" applyNumberFormat="1" applyFont="1" applyAlignment="1" applyProtection="1">
      <alignment vertical="center"/>
    </xf>
    <xf numFmtId="164" fontId="14" fillId="0" borderId="0" xfId="0" applyNumberFormat="1" applyFont="1" applyAlignment="1" applyProtection="1">
      <alignment horizontal="center" vertical="center"/>
    </xf>
    <xf numFmtId="0" fontId="15" fillId="0" borderId="0" xfId="0" applyFont="1" applyAlignment="1" applyProtection="1">
      <alignment horizontal="center" wrapText="1"/>
    </xf>
    <xf numFmtId="0" fontId="21" fillId="0" borderId="0" xfId="0" applyFont="1" applyAlignment="1" applyProtection="1">
      <alignment wrapText="1"/>
    </xf>
    <xf numFmtId="0" fontId="13" fillId="0" borderId="0" xfId="0" applyFont="1" applyAlignment="1" applyProtection="1">
      <alignment horizontal="center"/>
    </xf>
    <xf numFmtId="164" fontId="14" fillId="0" borderId="0" xfId="0" applyNumberFormat="1" applyFont="1" applyAlignment="1" applyProtection="1"/>
    <xf numFmtId="0" fontId="9" fillId="0" borderId="10" xfId="0"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164" fontId="15" fillId="0" borderId="0" xfId="0" applyNumberFormat="1" applyFont="1" applyAlignment="1" applyProtection="1"/>
    <xf numFmtId="164" fontId="14" fillId="0" borderId="0" xfId="0" applyNumberFormat="1" applyFont="1" applyAlignment="1" applyProtection="1">
      <alignment horizontal="center"/>
    </xf>
    <xf numFmtId="164" fontId="14" fillId="0" borderId="0" xfId="0" applyNumberFormat="1" applyFont="1" applyAlignment="1" applyProtection="1">
      <alignment horizontal="left"/>
    </xf>
    <xf numFmtId="164" fontId="14" fillId="0" borderId="0" xfId="0" applyNumberFormat="1" applyFont="1" applyAlignment="1" applyProtection="1">
      <alignment wrapText="1"/>
    </xf>
    <xf numFmtId="164" fontId="11" fillId="0" borderId="0" xfId="0" applyNumberFormat="1" applyFont="1" applyAlignment="1" applyProtection="1"/>
    <xf numFmtId="0" fontId="9"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9" fillId="3" borderId="1" xfId="0" applyFont="1" applyFill="1" applyBorder="1" applyAlignment="1" applyProtection="1">
      <alignment horizontal="center"/>
    </xf>
    <xf numFmtId="0" fontId="13" fillId="8" borderId="1" xfId="0" applyFont="1" applyFill="1" applyBorder="1" applyAlignment="1" applyProtection="1">
      <alignment horizontal="center" vertical="center"/>
    </xf>
    <xf numFmtId="0" fontId="9" fillId="9" borderId="1" xfId="0" applyFont="1" applyFill="1" applyBorder="1" applyAlignment="1" applyProtection="1">
      <alignment horizontal="right"/>
    </xf>
    <xf numFmtId="0" fontId="9" fillId="9" borderId="1" xfId="0" applyFont="1" applyFill="1" applyBorder="1" applyAlignment="1" applyProtection="1">
      <alignment horizontal="center"/>
    </xf>
    <xf numFmtId="0" fontId="9" fillId="9" borderId="9" xfId="0" applyFont="1" applyFill="1" applyBorder="1" applyAlignment="1" applyProtection="1">
      <alignment horizontal="right"/>
    </xf>
    <xf numFmtId="0" fontId="9" fillId="7" borderId="1" xfId="0" applyFont="1" applyFill="1" applyBorder="1" applyAlignment="1" applyProtection="1">
      <alignment horizontal="center"/>
    </xf>
    <xf numFmtId="0" fontId="9" fillId="10" borderId="1" xfId="0" applyFont="1" applyFill="1" applyBorder="1" applyAlignment="1" applyProtection="1">
      <alignment horizontal="right"/>
    </xf>
    <xf numFmtId="0" fontId="9" fillId="10" borderId="1" xfId="0" applyFont="1" applyFill="1" applyBorder="1" applyAlignment="1" applyProtection="1">
      <alignment horizontal="center"/>
    </xf>
    <xf numFmtId="0" fontId="9" fillId="10" borderId="9" xfId="0" applyFont="1" applyFill="1" applyBorder="1" applyAlignment="1" applyProtection="1">
      <alignment horizontal="right"/>
    </xf>
    <xf numFmtId="0" fontId="9" fillId="7" borderId="1" xfId="0" applyFont="1" applyFill="1" applyBorder="1" applyAlignment="1" applyProtection="1"/>
    <xf numFmtId="0" fontId="9" fillId="7" borderId="9" xfId="0" applyFont="1" applyFill="1" applyBorder="1" applyAlignment="1" applyProtection="1"/>
    <xf numFmtId="0" fontId="9" fillId="3" borderId="9" xfId="0" applyFont="1" applyFill="1" applyBorder="1" applyAlignment="1" applyProtection="1">
      <alignment horizontal="center"/>
    </xf>
    <xf numFmtId="0" fontId="9" fillId="7" borderId="9" xfId="0" applyFont="1" applyFill="1" applyBorder="1" applyAlignment="1" applyProtection="1">
      <alignment horizontal="center"/>
    </xf>
    <xf numFmtId="0" fontId="9" fillId="7"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xf>
    <xf numFmtId="0" fontId="9" fillId="0" borderId="0" xfId="0" applyFont="1" applyFill="1" applyBorder="1" applyAlignment="1" applyProtection="1">
      <alignment vertical="center" wrapText="1"/>
      <protection locked="0"/>
    </xf>
    <xf numFmtId="164" fontId="14" fillId="0" borderId="0" xfId="0" applyNumberFormat="1" applyFont="1" applyAlignment="1" applyProtection="1">
      <alignment horizontal="left" wrapText="1"/>
    </xf>
    <xf numFmtId="164" fontId="11" fillId="0" borderId="0" xfId="0" applyNumberFormat="1" applyFont="1" applyAlignment="1" applyProtection="1">
      <alignment horizontal="left" wrapText="1"/>
    </xf>
    <xf numFmtId="0" fontId="9" fillId="7" borderId="9" xfId="0" applyFont="1" applyFill="1" applyBorder="1" applyAlignment="1" applyProtection="1">
      <alignment horizontal="center" vertical="center" wrapText="1"/>
    </xf>
    <xf numFmtId="0" fontId="5" fillId="5" borderId="1" xfId="0" applyFont="1" applyFill="1" applyBorder="1" applyAlignment="1" applyProtection="1">
      <alignment horizontal="center" vertical="top"/>
    </xf>
    <xf numFmtId="164" fontId="9" fillId="11" borderId="1" xfId="0" applyNumberFormat="1" applyFont="1" applyFill="1" applyBorder="1" applyAlignment="1" applyProtection="1">
      <alignment horizontal="center" vertical="center"/>
    </xf>
    <xf numFmtId="0" fontId="9" fillId="11" borderId="1" xfId="0" applyNumberFormat="1" applyFont="1" applyFill="1" applyBorder="1" applyAlignment="1" applyProtection="1">
      <alignment horizontal="center" vertical="center"/>
    </xf>
    <xf numFmtId="0" fontId="9" fillId="11" borderId="1" xfId="0" applyFont="1" applyFill="1" applyBorder="1" applyAlignment="1" applyProtection="1">
      <alignment vertical="center" wrapText="1"/>
    </xf>
    <xf numFmtId="0" fontId="9" fillId="11" borderId="2" xfId="0" applyFont="1" applyFill="1" applyBorder="1" applyAlignment="1" applyProtection="1">
      <alignment horizontal="center" vertical="center" wrapText="1"/>
    </xf>
    <xf numFmtId="0" fontId="9" fillId="11" borderId="1" xfId="0" applyFont="1" applyFill="1" applyBorder="1" applyAlignment="1" applyProtection="1">
      <alignment horizontal="center" vertical="center" wrapText="1"/>
    </xf>
    <xf numFmtId="0" fontId="9" fillId="11" borderId="3" xfId="0" applyFont="1" applyFill="1" applyBorder="1" applyAlignment="1" applyProtection="1">
      <alignment horizontal="center" vertical="center" wrapText="1"/>
    </xf>
    <xf numFmtId="164" fontId="9" fillId="11" borderId="1" xfId="0" applyNumberFormat="1" applyFont="1" applyFill="1" applyBorder="1" applyAlignment="1" applyProtection="1">
      <alignment horizontal="center" vertical="center" wrapText="1"/>
    </xf>
    <xf numFmtId="0" fontId="20" fillId="11" borderId="1" xfId="0" applyFont="1" applyFill="1" applyBorder="1" applyAlignment="1" applyProtection="1">
      <alignment vertical="center" wrapText="1"/>
    </xf>
    <xf numFmtId="0" fontId="20" fillId="11" borderId="2" xfId="0" applyFont="1" applyFill="1" applyBorder="1" applyAlignment="1" applyProtection="1">
      <alignment vertical="center" wrapText="1"/>
    </xf>
    <xf numFmtId="164" fontId="9" fillId="11" borderId="2" xfId="0" applyNumberFormat="1" applyFont="1" applyFill="1" applyBorder="1" applyAlignment="1" applyProtection="1">
      <alignment horizontal="center" vertical="center"/>
    </xf>
    <xf numFmtId="164" fontId="9" fillId="11" borderId="3" xfId="0" applyNumberFormat="1" applyFont="1" applyFill="1" applyBorder="1" applyAlignment="1" applyProtection="1">
      <alignment horizontal="center" vertical="center"/>
    </xf>
    <xf numFmtId="164" fontId="9" fillId="11" borderId="3" xfId="0" applyNumberFormat="1" applyFont="1" applyFill="1" applyBorder="1" applyAlignment="1" applyProtection="1">
      <alignment horizontal="center" vertical="center" wrapText="1"/>
    </xf>
    <xf numFmtId="164" fontId="9" fillId="11" borderId="2" xfId="0" applyNumberFormat="1" applyFont="1" applyFill="1" applyBorder="1" applyAlignment="1" applyProtection="1">
      <alignment horizontal="center" vertical="center" wrapText="1"/>
    </xf>
    <xf numFmtId="0" fontId="9" fillId="11" borderId="1" xfId="0" applyNumberFormat="1" applyFont="1" applyFill="1" applyBorder="1" applyAlignment="1" applyProtection="1">
      <alignment horizontal="center" vertical="center" wrapText="1"/>
    </xf>
    <xf numFmtId="0" fontId="9" fillId="11" borderId="2" xfId="0" applyFont="1" applyFill="1" applyBorder="1" applyAlignment="1" applyProtection="1">
      <alignment vertical="center" wrapText="1"/>
    </xf>
    <xf numFmtId="0" fontId="9" fillId="11" borderId="3" xfId="0" applyFont="1" applyFill="1" applyBorder="1" applyAlignment="1" applyProtection="1">
      <alignment horizontal="left" vertical="center" wrapText="1"/>
    </xf>
    <xf numFmtId="0" fontId="9" fillId="11" borderId="1" xfId="0" applyFont="1" applyFill="1" applyBorder="1" applyAlignment="1" applyProtection="1">
      <alignment horizontal="left" vertical="center" wrapText="1"/>
    </xf>
    <xf numFmtId="0" fontId="9" fillId="11" borderId="2" xfId="0" applyFont="1" applyFill="1" applyBorder="1" applyAlignment="1" applyProtection="1">
      <alignment horizontal="left" vertical="center" wrapText="1"/>
    </xf>
    <xf numFmtId="0" fontId="9" fillId="11" borderId="12" xfId="0" applyFont="1" applyFill="1" applyBorder="1" applyAlignment="1" applyProtection="1">
      <alignment horizontal="left" vertical="center" wrapText="1"/>
    </xf>
    <xf numFmtId="0" fontId="9" fillId="11" borderId="6" xfId="0" applyFont="1" applyFill="1" applyBorder="1" applyAlignment="1" applyProtection="1">
      <alignment horizontal="left" vertical="center" wrapText="1"/>
    </xf>
    <xf numFmtId="0" fontId="9" fillId="11" borderId="7" xfId="0" applyFont="1" applyFill="1" applyBorder="1" applyAlignment="1" applyProtection="1">
      <alignment horizontal="left" vertical="center" wrapText="1"/>
    </xf>
    <xf numFmtId="0" fontId="9" fillId="11" borderId="3" xfId="0" applyNumberFormat="1" applyFont="1" applyFill="1" applyBorder="1" applyAlignment="1" applyProtection="1">
      <alignment horizontal="center" vertical="center"/>
    </xf>
    <xf numFmtId="0" fontId="9" fillId="11" borderId="3" xfId="0" applyFont="1" applyFill="1" applyBorder="1" applyAlignment="1" applyProtection="1">
      <alignment vertical="center" wrapText="1"/>
    </xf>
    <xf numFmtId="0" fontId="9" fillId="11" borderId="10" xfId="0" applyFont="1" applyFill="1" applyBorder="1" applyAlignment="1" applyProtection="1">
      <alignment vertical="center" wrapText="1"/>
    </xf>
    <xf numFmtId="0" fontId="9" fillId="0" borderId="0" xfId="0" applyFont="1" applyFill="1" applyBorder="1" applyAlignment="1" applyProtection="1">
      <alignment horizontal="center" vertical="center"/>
      <protection locked="0"/>
    </xf>
    <xf numFmtId="164" fontId="9" fillId="11" borderId="12" xfId="0" applyNumberFormat="1" applyFont="1" applyFill="1" applyBorder="1" applyAlignment="1" applyProtection="1">
      <alignment horizontal="center" vertical="center"/>
    </xf>
    <xf numFmtId="0" fontId="9" fillId="11" borderId="12" xfId="0" applyFont="1" applyFill="1" applyBorder="1" applyAlignment="1" applyProtection="1">
      <alignment vertical="center" wrapText="1"/>
    </xf>
    <xf numFmtId="0" fontId="9" fillId="11" borderId="0" xfId="0" applyFont="1" applyFill="1" applyAlignment="1" applyProtection="1">
      <alignment vertical="center" wrapText="1"/>
    </xf>
    <xf numFmtId="164" fontId="19" fillId="11" borderId="1" xfId="0" applyNumberFormat="1" applyFont="1" applyFill="1" applyBorder="1" applyAlignment="1" applyProtection="1">
      <alignment horizontal="center" vertical="center"/>
    </xf>
    <xf numFmtId="164" fontId="19" fillId="11" borderId="2" xfId="0" applyNumberFormat="1" applyFont="1" applyFill="1" applyBorder="1" applyAlignment="1" applyProtection="1">
      <alignment horizontal="center" vertical="center"/>
    </xf>
    <xf numFmtId="0" fontId="9" fillId="9" borderId="1" xfId="0" applyFont="1" applyFill="1" applyBorder="1" applyAlignment="1" applyProtection="1">
      <alignment horizontal="center" vertical="center"/>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164" fontId="9" fillId="0" borderId="11" xfId="0" applyNumberFormat="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4" fillId="0" borderId="0" xfId="0" applyFont="1" applyProtection="1">
      <protection locked="0"/>
    </xf>
    <xf numFmtId="0" fontId="7" fillId="9" borderId="1" xfId="0" applyFont="1" applyFill="1" applyBorder="1" applyAlignment="1" applyProtection="1">
      <alignment horizontal="center" vertical="center"/>
    </xf>
    <xf numFmtId="0" fontId="9" fillId="7" borderId="1" xfId="0" applyFont="1" applyFill="1" applyBorder="1" applyAlignment="1" applyProtection="1">
      <alignment vertical="center"/>
    </xf>
    <xf numFmtId="0" fontId="9" fillId="7" borderId="1" xfId="0" applyFont="1" applyFill="1" applyBorder="1" applyProtection="1"/>
    <xf numFmtId="0" fontId="9" fillId="11" borderId="1" xfId="0" applyFont="1" applyFill="1" applyBorder="1" applyAlignment="1" applyProtection="1">
      <alignment horizontal="center" vertical="center"/>
    </xf>
    <xf numFmtId="164" fontId="9" fillId="11" borderId="10" xfId="0" applyNumberFormat="1" applyFont="1" applyFill="1" applyBorder="1" applyAlignment="1" applyProtection="1">
      <alignment horizontal="center" vertical="center"/>
    </xf>
    <xf numFmtId="164" fontId="9" fillId="11" borderId="6" xfId="0" applyNumberFormat="1" applyFont="1" applyFill="1" applyBorder="1" applyAlignment="1" applyProtection="1">
      <alignment horizontal="center" vertical="center"/>
    </xf>
    <xf numFmtId="164" fontId="9" fillId="11" borderId="14" xfId="0" applyNumberFormat="1" applyFont="1" applyFill="1" applyBorder="1" applyAlignment="1" applyProtection="1">
      <alignment horizontal="center" vertical="center"/>
    </xf>
    <xf numFmtId="164" fontId="9" fillId="11" borderId="13" xfId="0" applyNumberFormat="1" applyFont="1" applyFill="1" applyBorder="1" applyAlignment="1" applyProtection="1">
      <alignment horizontal="center" vertical="center"/>
    </xf>
    <xf numFmtId="164" fontId="9" fillId="11" borderId="8" xfId="0" applyNumberFormat="1" applyFont="1" applyFill="1" applyBorder="1" applyAlignment="1" applyProtection="1">
      <alignment horizontal="center" vertical="center"/>
    </xf>
    <xf numFmtId="164" fontId="9" fillId="11" borderId="5" xfId="0" applyNumberFormat="1" applyFont="1" applyFill="1" applyBorder="1" applyAlignment="1" applyProtection="1">
      <alignment horizontal="center" vertical="center"/>
    </xf>
    <xf numFmtId="164" fontId="10" fillId="0" borderId="0" xfId="0" applyNumberFormat="1" applyFont="1" applyAlignment="1" applyProtection="1">
      <alignment horizontal="left"/>
    </xf>
    <xf numFmtId="164" fontId="14" fillId="0" borderId="0" xfId="0" applyNumberFormat="1" applyFont="1" applyAlignment="1" applyProtection="1">
      <alignment horizontal="left" wrapText="1"/>
    </xf>
    <xf numFmtId="0" fontId="9" fillId="11" borderId="2" xfId="0" applyNumberFormat="1" applyFont="1" applyFill="1" applyBorder="1" applyAlignment="1" applyProtection="1">
      <alignment horizontal="center" vertical="center"/>
    </xf>
    <xf numFmtId="0" fontId="9" fillId="11" borderId="12" xfId="0" applyNumberFormat="1" applyFont="1" applyFill="1" applyBorder="1" applyAlignment="1" applyProtection="1">
      <alignment horizontal="center" vertical="center"/>
    </xf>
    <xf numFmtId="0" fontId="9" fillId="11" borderId="3" xfId="0" applyNumberFormat="1" applyFont="1" applyFill="1" applyBorder="1" applyAlignment="1" applyProtection="1">
      <alignment horizontal="center" vertical="center"/>
    </xf>
    <xf numFmtId="164" fontId="9" fillId="11" borderId="2" xfId="0" applyNumberFormat="1" applyFont="1" applyFill="1" applyBorder="1" applyAlignment="1" applyProtection="1">
      <alignment horizontal="center" vertical="center"/>
    </xf>
    <xf numFmtId="164" fontId="9" fillId="11" borderId="12" xfId="0" applyNumberFormat="1" applyFont="1" applyFill="1" applyBorder="1" applyAlignment="1" applyProtection="1">
      <alignment horizontal="center" vertical="center"/>
    </xf>
    <xf numFmtId="164" fontId="9" fillId="11" borderId="3" xfId="0" applyNumberFormat="1" applyFont="1" applyFill="1" applyBorder="1" applyAlignment="1" applyProtection="1">
      <alignment horizontal="center" vertical="center"/>
    </xf>
    <xf numFmtId="0" fontId="9" fillId="7" borderId="10" xfId="0" applyFont="1" applyFill="1" applyBorder="1" applyAlignment="1" applyProtection="1">
      <alignment horizontal="center" vertical="center"/>
    </xf>
    <xf numFmtId="0" fontId="9" fillId="7" borderId="6" xfId="0" applyFont="1" applyFill="1" applyBorder="1" applyAlignment="1" applyProtection="1">
      <alignment horizontal="center" vertical="center"/>
    </xf>
    <xf numFmtId="0" fontId="9" fillId="7" borderId="14" xfId="0" applyFont="1" applyFill="1" applyBorder="1" applyAlignment="1" applyProtection="1">
      <alignment horizontal="center" vertical="center"/>
    </xf>
    <xf numFmtId="0" fontId="9" fillId="7" borderId="13" xfId="0" applyFont="1" applyFill="1" applyBorder="1" applyAlignment="1" applyProtection="1">
      <alignment horizontal="center" vertical="center"/>
    </xf>
    <xf numFmtId="0" fontId="9" fillId="7" borderId="8" xfId="0" applyFont="1" applyFill="1" applyBorder="1" applyAlignment="1" applyProtection="1">
      <alignment horizontal="center" vertical="center"/>
    </xf>
    <xf numFmtId="0" fontId="9" fillId="7" borderId="5"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13" fillId="11" borderId="2" xfId="0" applyFont="1" applyFill="1" applyBorder="1" applyAlignment="1" applyProtection="1">
      <alignment horizontal="center" vertical="center" wrapText="1"/>
    </xf>
    <xf numFmtId="0" fontId="13" fillId="11" borderId="3" xfId="0" applyFont="1" applyFill="1" applyBorder="1" applyAlignment="1" applyProtection="1">
      <alignment horizontal="center" vertical="center" wrapText="1"/>
    </xf>
    <xf numFmtId="0" fontId="13" fillId="11" borderId="1" xfId="0" applyFont="1" applyFill="1" applyBorder="1" applyAlignment="1" applyProtection="1">
      <alignment horizontal="center" vertical="center" wrapText="1"/>
    </xf>
    <xf numFmtId="164" fontId="13" fillId="11" borderId="2" xfId="0" applyNumberFormat="1" applyFont="1" applyFill="1" applyBorder="1" applyAlignment="1" applyProtection="1">
      <alignment horizontal="center" vertical="center" wrapText="1"/>
    </xf>
    <xf numFmtId="164" fontId="13" fillId="11" borderId="12" xfId="0" applyNumberFormat="1" applyFont="1" applyFill="1" applyBorder="1" applyAlignment="1" applyProtection="1">
      <alignment horizontal="center" vertical="center" wrapText="1"/>
    </xf>
    <xf numFmtId="164" fontId="13" fillId="11" borderId="3" xfId="0" applyNumberFormat="1" applyFont="1" applyFill="1" applyBorder="1" applyAlignment="1" applyProtection="1">
      <alignment horizontal="center" vertical="center" wrapText="1"/>
    </xf>
    <xf numFmtId="0" fontId="13" fillId="11" borderId="2" xfId="0" applyNumberFormat="1" applyFont="1" applyFill="1" applyBorder="1" applyAlignment="1" applyProtection="1">
      <alignment horizontal="center" vertical="center" wrapText="1"/>
    </xf>
    <xf numFmtId="0" fontId="13" fillId="11" borderId="12" xfId="0" applyNumberFormat="1" applyFont="1" applyFill="1" applyBorder="1" applyAlignment="1" applyProtection="1">
      <alignment horizontal="center" vertical="center" wrapText="1"/>
    </xf>
    <xf numFmtId="0" fontId="13" fillId="11" borderId="3" xfId="0" applyNumberFormat="1" applyFont="1" applyFill="1" applyBorder="1" applyAlignment="1" applyProtection="1">
      <alignment horizontal="center" vertical="center" wrapText="1"/>
    </xf>
    <xf numFmtId="0" fontId="13" fillId="11" borderId="12" xfId="0" applyFont="1" applyFill="1" applyBorder="1" applyAlignment="1" applyProtection="1">
      <alignment horizontal="center" vertical="center" wrapText="1"/>
    </xf>
    <xf numFmtId="164" fontId="13" fillId="11" borderId="10" xfId="0" applyNumberFormat="1" applyFont="1" applyFill="1" applyBorder="1" applyAlignment="1" applyProtection="1">
      <alignment horizontal="center" vertical="center" wrapText="1"/>
    </xf>
    <xf numFmtId="164" fontId="13" fillId="11" borderId="11" xfId="0" applyNumberFormat="1" applyFont="1" applyFill="1" applyBorder="1" applyAlignment="1" applyProtection="1">
      <alignment horizontal="center" vertical="center" wrapText="1"/>
    </xf>
    <xf numFmtId="164" fontId="13" fillId="11" borderId="6" xfId="0" applyNumberFormat="1" applyFont="1" applyFill="1" applyBorder="1" applyAlignment="1" applyProtection="1">
      <alignment horizontal="center" vertical="center" wrapText="1"/>
    </xf>
    <xf numFmtId="164" fontId="13" fillId="11" borderId="8" xfId="0" applyNumberFormat="1" applyFont="1" applyFill="1" applyBorder="1" applyAlignment="1" applyProtection="1">
      <alignment horizontal="center" vertical="center" wrapText="1"/>
    </xf>
    <xf numFmtId="164" fontId="13" fillId="11" borderId="4" xfId="0" applyNumberFormat="1" applyFont="1" applyFill="1" applyBorder="1" applyAlignment="1" applyProtection="1">
      <alignment horizontal="center" vertical="center" wrapText="1"/>
    </xf>
    <xf numFmtId="164" fontId="13" fillId="11" borderId="5" xfId="0" applyNumberFormat="1" applyFont="1" applyFill="1" applyBorder="1" applyAlignment="1" applyProtection="1">
      <alignment horizontal="center" vertical="center" wrapText="1"/>
    </xf>
    <xf numFmtId="0" fontId="13" fillId="12" borderId="2" xfId="0" applyFont="1" applyFill="1" applyBorder="1" applyAlignment="1" applyProtection="1">
      <alignment horizontal="center" wrapText="1"/>
    </xf>
    <xf numFmtId="0" fontId="13" fillId="12" borderId="12" xfId="0" applyFont="1" applyFill="1" applyBorder="1" applyAlignment="1" applyProtection="1">
      <alignment horizontal="center" wrapText="1"/>
    </xf>
    <xf numFmtId="0" fontId="13" fillId="12" borderId="3" xfId="0" applyFont="1" applyFill="1" applyBorder="1" applyAlignment="1" applyProtection="1">
      <alignment horizontal="center" wrapText="1"/>
    </xf>
    <xf numFmtId="0" fontId="13" fillId="11" borderId="1" xfId="0" applyFont="1" applyFill="1" applyBorder="1" applyAlignment="1" applyProtection="1">
      <alignment horizontal="center" vertical="center"/>
    </xf>
    <xf numFmtId="164" fontId="11" fillId="0" borderId="0" xfId="0" applyNumberFormat="1" applyFont="1" applyAlignment="1" applyProtection="1">
      <alignment horizontal="left" wrapText="1"/>
    </xf>
    <xf numFmtId="164" fontId="13" fillId="11" borderId="1" xfId="0" applyNumberFormat="1" applyFont="1" applyFill="1" applyBorder="1" applyAlignment="1" applyProtection="1">
      <alignment horizontal="center" vertical="center" wrapText="1"/>
    </xf>
    <xf numFmtId="0" fontId="13" fillId="12" borderId="1" xfId="0" applyFont="1" applyFill="1" applyBorder="1" applyAlignment="1" applyProtection="1">
      <alignment horizontal="center" vertical="center" wrapText="1"/>
    </xf>
    <xf numFmtId="0" fontId="13" fillId="11"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0" fontId="13" fillId="12" borderId="2" xfId="0" applyFont="1" applyFill="1" applyBorder="1" applyAlignment="1" applyProtection="1">
      <alignment horizontal="center" vertical="center" wrapText="1"/>
    </xf>
    <xf numFmtId="0" fontId="13" fillId="12" borderId="12" xfId="0" applyFont="1" applyFill="1" applyBorder="1" applyAlignment="1" applyProtection="1">
      <alignment horizontal="center" vertical="center" wrapText="1"/>
    </xf>
    <xf numFmtId="0" fontId="13" fillId="12" borderId="3" xfId="0" applyFont="1" applyFill="1" applyBorder="1" applyAlignment="1" applyProtection="1">
      <alignment horizontal="center" vertical="center" wrapText="1"/>
    </xf>
    <xf numFmtId="164" fontId="9" fillId="0" borderId="1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64" fontId="9" fillId="0" borderId="13" xfId="0" applyNumberFormat="1" applyFont="1" applyFill="1" applyBorder="1" applyAlignment="1" applyProtection="1">
      <alignment horizontal="center" vertical="center"/>
    </xf>
    <xf numFmtId="164" fontId="9" fillId="0" borderId="8" xfId="0" applyNumberFormat="1" applyFont="1" applyFill="1" applyBorder="1" applyAlignment="1" applyProtection="1">
      <alignment horizontal="center" vertical="center"/>
    </xf>
    <xf numFmtId="164" fontId="9" fillId="0" borderId="5" xfId="0" applyNumberFormat="1" applyFont="1" applyFill="1" applyBorder="1" applyAlignment="1" applyProtection="1">
      <alignment horizontal="center" vertical="center"/>
    </xf>
    <xf numFmtId="0" fontId="9" fillId="7" borderId="9" xfId="0" applyFont="1" applyFill="1" applyBorder="1" applyAlignment="1" applyProtection="1">
      <alignment horizontal="center" vertical="center" wrapText="1"/>
    </xf>
    <xf numFmtId="0" fontId="9" fillId="7" borderId="15"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xf>
    <xf numFmtId="0" fontId="5" fillId="5" borderId="1" xfId="0" applyFont="1" applyFill="1" applyBorder="1" applyAlignment="1" applyProtection="1">
      <alignment horizontal="center" vertical="top"/>
    </xf>
    <xf numFmtId="0" fontId="5" fillId="5" borderId="9" xfId="0" applyFont="1" applyFill="1" applyBorder="1" applyAlignment="1" applyProtection="1">
      <alignment horizontal="center" vertical="top"/>
    </xf>
    <xf numFmtId="0" fontId="5" fillId="5" borderId="7" xfId="0" applyFont="1" applyFill="1" applyBorder="1" applyAlignment="1" applyProtection="1">
      <alignment horizontal="center" vertical="top"/>
    </xf>
  </cellXfs>
  <cellStyles count="2">
    <cellStyle name="Normal" xfId="0" builtinId="0"/>
    <cellStyle name="Percent" xfId="1" builtinId="5"/>
  </cellStyles>
  <dxfs count="0"/>
  <tableStyles count="0" defaultTableStyle="TableStyleMedium9"/>
  <colors>
    <mruColors>
      <color rgb="FFFFFF99"/>
      <color rgb="FFFFFC14"/>
      <color rgb="FFF7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5"/>
  <sheetViews>
    <sheetView tabSelected="1" workbookViewId="0">
      <pane xSplit="3" ySplit="9" topLeftCell="D10" activePane="bottomRight" state="frozen"/>
      <selection pane="topRight" activeCell="D1" sqref="D1"/>
      <selection pane="bottomLeft" activeCell="A7" sqref="A7"/>
      <selection pane="bottomRight" activeCell="E14" sqref="E14"/>
    </sheetView>
  </sheetViews>
  <sheetFormatPr defaultColWidth="10.625" defaultRowHeight="12.75" x14ac:dyDescent="0.2"/>
  <cols>
    <col min="1" max="1" width="8.625" style="106" customWidth="1"/>
    <col min="2" max="2" width="4.625" style="107" customWidth="1"/>
    <col min="3" max="3" width="56.625" style="106" customWidth="1"/>
    <col min="4" max="4" width="4.375" style="106" customWidth="1"/>
    <col min="5" max="5" width="4.125" style="106" customWidth="1"/>
    <col min="6" max="6" width="4" style="106" customWidth="1"/>
    <col min="7" max="7" width="5.375" style="106" customWidth="1"/>
    <col min="8" max="8" width="3.875" style="107" hidden="1" customWidth="1"/>
    <col min="9" max="13" width="3.875" style="106" hidden="1" customWidth="1"/>
    <col min="14" max="16384" width="10.625" style="106"/>
  </cols>
  <sheetData>
    <row r="1" spans="1:13" x14ac:dyDescent="0.2">
      <c r="A1" s="18"/>
      <c r="B1" s="19"/>
      <c r="C1" s="18"/>
      <c r="D1" s="18"/>
      <c r="E1" s="18"/>
      <c r="F1" s="18"/>
      <c r="G1" s="18"/>
      <c r="H1" s="19"/>
      <c r="I1" s="18"/>
      <c r="J1" s="18"/>
      <c r="K1" s="18"/>
      <c r="L1" s="18"/>
      <c r="M1" s="18"/>
    </row>
    <row r="2" spans="1:13" ht="18.75" x14ac:dyDescent="0.3">
      <c r="A2" s="123" t="s">
        <v>436</v>
      </c>
      <c r="B2" s="123"/>
      <c r="C2" s="123"/>
      <c r="D2" s="123"/>
      <c r="E2" s="123"/>
      <c r="F2" s="123"/>
      <c r="G2" s="123"/>
      <c r="H2" s="19"/>
      <c r="I2" s="18"/>
      <c r="J2" s="18"/>
      <c r="K2" s="18"/>
      <c r="L2" s="18"/>
      <c r="M2" s="18"/>
    </row>
    <row r="3" spans="1:13" ht="15" x14ac:dyDescent="0.25">
      <c r="A3" s="45"/>
      <c r="B3" s="46"/>
      <c r="C3" s="39"/>
      <c r="D3" s="40"/>
      <c r="E3" s="40"/>
      <c r="F3" s="40"/>
      <c r="G3" s="41"/>
      <c r="H3" s="19"/>
      <c r="I3" s="18"/>
      <c r="J3" s="18"/>
      <c r="K3" s="18"/>
      <c r="L3" s="18"/>
      <c r="M3" s="18"/>
    </row>
    <row r="4" spans="1:13" ht="14.1" customHeight="1" x14ac:dyDescent="0.2">
      <c r="A4" s="124" t="s">
        <v>137</v>
      </c>
      <c r="B4" s="124"/>
      <c r="C4" s="124"/>
      <c r="D4" s="124"/>
      <c r="E4" s="124"/>
      <c r="F4" s="124"/>
      <c r="G4" s="124"/>
      <c r="H4" s="19"/>
      <c r="I4" s="18"/>
      <c r="J4" s="18"/>
      <c r="K4" s="18"/>
      <c r="L4" s="18"/>
      <c r="M4" s="18"/>
    </row>
    <row r="5" spans="1:13" ht="14.1" customHeight="1" x14ac:dyDescent="0.2">
      <c r="A5" s="124"/>
      <c r="B5" s="124"/>
      <c r="C5" s="124"/>
      <c r="D5" s="124"/>
      <c r="E5" s="124"/>
      <c r="F5" s="124"/>
      <c r="G5" s="124"/>
      <c r="H5" s="19"/>
      <c r="I5" s="18"/>
      <c r="J5" s="18"/>
      <c r="K5" s="18"/>
      <c r="L5" s="18"/>
      <c r="M5" s="18"/>
    </row>
    <row r="6" spans="1:13" ht="14.1" customHeight="1" x14ac:dyDescent="0.2">
      <c r="A6" s="141" t="s">
        <v>23</v>
      </c>
      <c r="B6" s="144" t="s">
        <v>24</v>
      </c>
      <c r="C6" s="138" t="s">
        <v>25</v>
      </c>
      <c r="D6" s="148" t="s">
        <v>27</v>
      </c>
      <c r="E6" s="149"/>
      <c r="F6" s="150"/>
      <c r="G6" s="154" t="s">
        <v>6</v>
      </c>
      <c r="H6" s="157" t="s">
        <v>28</v>
      </c>
      <c r="I6" s="157"/>
      <c r="J6" s="157"/>
      <c r="K6" s="157"/>
      <c r="L6" s="157"/>
      <c r="M6" s="157"/>
    </row>
    <row r="7" spans="1:13" ht="14.1" customHeight="1" x14ac:dyDescent="0.2">
      <c r="A7" s="142"/>
      <c r="B7" s="145"/>
      <c r="C7" s="147"/>
      <c r="D7" s="151"/>
      <c r="E7" s="152"/>
      <c r="F7" s="153"/>
      <c r="G7" s="155"/>
      <c r="H7" s="157"/>
      <c r="I7" s="157"/>
      <c r="J7" s="157"/>
      <c r="K7" s="157"/>
      <c r="L7" s="157"/>
      <c r="M7" s="157"/>
    </row>
    <row r="8" spans="1:13" ht="14.1" customHeight="1" x14ac:dyDescent="0.2">
      <c r="A8" s="142"/>
      <c r="B8" s="145"/>
      <c r="C8" s="147"/>
      <c r="D8" s="138" t="s">
        <v>173</v>
      </c>
      <c r="E8" s="140" t="s">
        <v>247</v>
      </c>
      <c r="F8" s="140" t="s">
        <v>248</v>
      </c>
      <c r="G8" s="155"/>
      <c r="H8" s="140" t="s">
        <v>26</v>
      </c>
      <c r="I8" s="157" t="s">
        <v>10</v>
      </c>
      <c r="J8" s="157" t="s">
        <v>8</v>
      </c>
      <c r="K8" s="157" t="s">
        <v>11</v>
      </c>
      <c r="L8" s="157" t="s">
        <v>9</v>
      </c>
      <c r="M8" s="157" t="s">
        <v>12</v>
      </c>
    </row>
    <row r="9" spans="1:13" ht="14.1" customHeight="1" x14ac:dyDescent="0.2">
      <c r="A9" s="143"/>
      <c r="B9" s="146"/>
      <c r="C9" s="139"/>
      <c r="D9" s="139"/>
      <c r="E9" s="140"/>
      <c r="F9" s="140"/>
      <c r="G9" s="156"/>
      <c r="H9" s="140"/>
      <c r="I9" s="157"/>
      <c r="J9" s="157"/>
      <c r="K9" s="157"/>
      <c r="L9" s="157"/>
      <c r="M9" s="157"/>
    </row>
    <row r="10" spans="1:13" ht="27.95" customHeight="1" x14ac:dyDescent="0.2">
      <c r="A10" s="75" t="s">
        <v>106</v>
      </c>
      <c r="B10" s="76" t="s">
        <v>164</v>
      </c>
      <c r="C10" s="77" t="s">
        <v>44</v>
      </c>
      <c r="D10" s="44"/>
      <c r="E10" s="44"/>
      <c r="F10" s="44"/>
      <c r="G10" s="55" t="s">
        <v>73</v>
      </c>
      <c r="H10" s="67"/>
      <c r="I10" s="67"/>
      <c r="J10" s="105" t="s">
        <v>29</v>
      </c>
      <c r="K10" s="67"/>
      <c r="L10" s="67"/>
      <c r="M10" s="67"/>
    </row>
    <row r="11" spans="1:13" ht="54" customHeight="1" x14ac:dyDescent="0.2">
      <c r="A11" s="78" t="s">
        <v>107</v>
      </c>
      <c r="B11" s="76" t="s">
        <v>165</v>
      </c>
      <c r="C11" s="77" t="s">
        <v>2</v>
      </c>
      <c r="D11" s="20"/>
      <c r="E11" s="20"/>
      <c r="F11" s="20"/>
      <c r="G11" s="21" t="s">
        <v>73</v>
      </c>
      <c r="H11" s="105" t="s">
        <v>29</v>
      </c>
      <c r="I11" s="105" t="s">
        <v>29</v>
      </c>
      <c r="J11" s="105" t="s">
        <v>29</v>
      </c>
      <c r="K11" s="105" t="s">
        <v>29</v>
      </c>
      <c r="L11" s="105" t="s">
        <v>29</v>
      </c>
      <c r="M11" s="105" t="s">
        <v>29</v>
      </c>
    </row>
    <row r="12" spans="1:13" ht="42" customHeight="1" x14ac:dyDescent="0.2">
      <c r="A12" s="79" t="s">
        <v>108</v>
      </c>
      <c r="B12" s="76" t="s">
        <v>166</v>
      </c>
      <c r="C12" s="77" t="s">
        <v>3</v>
      </c>
      <c r="D12" s="24"/>
      <c r="E12" s="24"/>
      <c r="F12" s="24"/>
      <c r="G12" s="21" t="s">
        <v>73</v>
      </c>
      <c r="H12" s="105" t="s">
        <v>29</v>
      </c>
      <c r="I12" s="105" t="s">
        <v>29</v>
      </c>
      <c r="J12" s="105" t="s">
        <v>29</v>
      </c>
      <c r="K12" s="105" t="s">
        <v>29</v>
      </c>
      <c r="L12" s="105" t="s">
        <v>29</v>
      </c>
      <c r="M12" s="105" t="s">
        <v>29</v>
      </c>
    </row>
    <row r="13" spans="1:13" ht="27.95" customHeight="1" x14ac:dyDescent="0.2">
      <c r="A13" s="80" t="s">
        <v>109</v>
      </c>
      <c r="B13" s="76" t="s">
        <v>167</v>
      </c>
      <c r="C13" s="77" t="s">
        <v>31</v>
      </c>
      <c r="D13" s="24"/>
      <c r="E13" s="24"/>
      <c r="F13" s="24"/>
      <c r="G13" s="21" t="s">
        <v>73</v>
      </c>
      <c r="H13" s="105" t="s">
        <v>29</v>
      </c>
      <c r="I13" s="105" t="s">
        <v>29</v>
      </c>
      <c r="J13" s="105" t="s">
        <v>29</v>
      </c>
      <c r="K13" s="105" t="s">
        <v>29</v>
      </c>
      <c r="L13" s="105" t="s">
        <v>29</v>
      </c>
      <c r="M13" s="105" t="s">
        <v>29</v>
      </c>
    </row>
    <row r="14" spans="1:13" ht="56.1" customHeight="1" x14ac:dyDescent="0.2">
      <c r="A14" s="75" t="s">
        <v>110</v>
      </c>
      <c r="B14" s="76" t="s">
        <v>168</v>
      </c>
      <c r="C14" s="77" t="s">
        <v>437</v>
      </c>
      <c r="D14" s="24"/>
      <c r="E14" s="24"/>
      <c r="F14" s="24"/>
      <c r="G14" s="21" t="s">
        <v>442</v>
      </c>
      <c r="H14" s="105" t="s">
        <v>29</v>
      </c>
      <c r="I14" s="105" t="s">
        <v>29</v>
      </c>
      <c r="J14" s="105" t="s">
        <v>29</v>
      </c>
      <c r="K14" s="105" t="s">
        <v>29</v>
      </c>
      <c r="L14" s="105" t="s">
        <v>29</v>
      </c>
      <c r="M14" s="105" t="s">
        <v>29</v>
      </c>
    </row>
    <row r="15" spans="1:13" ht="42" customHeight="1" x14ac:dyDescent="0.2">
      <c r="A15" s="75" t="s">
        <v>438</v>
      </c>
      <c r="B15" s="76" t="s">
        <v>169</v>
      </c>
      <c r="C15" s="77" t="s">
        <v>138</v>
      </c>
      <c r="D15" s="24"/>
      <c r="E15" s="24"/>
      <c r="F15" s="24"/>
      <c r="G15" s="21" t="s">
        <v>442</v>
      </c>
      <c r="H15" s="105" t="s">
        <v>29</v>
      </c>
      <c r="I15" s="105" t="s">
        <v>29</v>
      </c>
      <c r="J15" s="105" t="s">
        <v>29</v>
      </c>
      <c r="K15" s="105" t="s">
        <v>29</v>
      </c>
      <c r="L15" s="105" t="s">
        <v>29</v>
      </c>
      <c r="M15" s="105" t="s">
        <v>29</v>
      </c>
    </row>
    <row r="16" spans="1:13" ht="14.1" customHeight="1" x14ac:dyDescent="0.2">
      <c r="A16" s="75" t="s">
        <v>439</v>
      </c>
      <c r="B16" s="76" t="s">
        <v>440</v>
      </c>
      <c r="C16" s="77" t="s">
        <v>441</v>
      </c>
      <c r="D16" s="24"/>
      <c r="E16" s="24"/>
      <c r="F16" s="24"/>
      <c r="G16" s="21" t="s">
        <v>442</v>
      </c>
      <c r="H16" s="105" t="s">
        <v>29</v>
      </c>
      <c r="I16" s="105" t="s">
        <v>29</v>
      </c>
      <c r="J16" s="105" t="s">
        <v>29</v>
      </c>
      <c r="K16" s="105" t="s">
        <v>29</v>
      </c>
      <c r="L16" s="105" t="s">
        <v>29</v>
      </c>
      <c r="M16" s="105" t="s">
        <v>29</v>
      </c>
    </row>
    <row r="17" spans="1:13" ht="14.1" customHeight="1" x14ac:dyDescent="0.2">
      <c r="A17" s="75" t="s">
        <v>439</v>
      </c>
      <c r="B17" s="76" t="s">
        <v>170</v>
      </c>
      <c r="C17" s="77" t="s">
        <v>139</v>
      </c>
      <c r="D17" s="24"/>
      <c r="E17" s="24"/>
      <c r="F17" s="24"/>
      <c r="G17" s="21" t="s">
        <v>73</v>
      </c>
      <c r="H17" s="105" t="s">
        <v>29</v>
      </c>
      <c r="I17" s="105" t="s">
        <v>29</v>
      </c>
      <c r="J17" s="105" t="s">
        <v>29</v>
      </c>
      <c r="K17" s="105" t="s">
        <v>29</v>
      </c>
      <c r="L17" s="105" t="s">
        <v>29</v>
      </c>
      <c r="M17" s="105" t="s">
        <v>29</v>
      </c>
    </row>
    <row r="18" spans="1:13" ht="14.1" customHeight="1" x14ac:dyDescent="0.2">
      <c r="A18" s="75" t="s">
        <v>439</v>
      </c>
      <c r="B18" s="76" t="s">
        <v>111</v>
      </c>
      <c r="C18" s="77" t="s">
        <v>140</v>
      </c>
      <c r="D18" s="24"/>
      <c r="E18" s="24"/>
      <c r="F18" s="24"/>
      <c r="G18" s="21" t="s">
        <v>73</v>
      </c>
      <c r="H18" s="105" t="s">
        <v>29</v>
      </c>
      <c r="I18" s="105" t="s">
        <v>29</v>
      </c>
      <c r="J18" s="105" t="s">
        <v>29</v>
      </c>
      <c r="K18" s="105" t="s">
        <v>29</v>
      </c>
      <c r="L18" s="105" t="s">
        <v>29</v>
      </c>
      <c r="M18" s="105" t="s">
        <v>29</v>
      </c>
    </row>
    <row r="19" spans="1:13" ht="14.1" customHeight="1" x14ac:dyDescent="0.2">
      <c r="A19" s="75" t="s">
        <v>439</v>
      </c>
      <c r="B19" s="76" t="s">
        <v>112</v>
      </c>
      <c r="C19" s="77" t="s">
        <v>181</v>
      </c>
      <c r="D19" s="24"/>
      <c r="E19" s="24"/>
      <c r="F19" s="24"/>
      <c r="G19" s="21" t="s">
        <v>73</v>
      </c>
      <c r="H19" s="105" t="s">
        <v>29</v>
      </c>
      <c r="I19" s="105" t="s">
        <v>29</v>
      </c>
      <c r="J19" s="105" t="s">
        <v>29</v>
      </c>
      <c r="K19" s="105" t="s">
        <v>29</v>
      </c>
      <c r="L19" s="105" t="s">
        <v>29</v>
      </c>
      <c r="M19" s="105" t="s">
        <v>29</v>
      </c>
    </row>
    <row r="20" spans="1:13" ht="14.1" customHeight="1" x14ac:dyDescent="0.2">
      <c r="A20" s="75" t="s">
        <v>110</v>
      </c>
      <c r="B20" s="76" t="s">
        <v>113</v>
      </c>
      <c r="C20" s="77" t="s">
        <v>182</v>
      </c>
      <c r="D20" s="24"/>
      <c r="E20" s="24"/>
      <c r="F20" s="24"/>
      <c r="G20" s="21" t="s">
        <v>73</v>
      </c>
      <c r="H20" s="105" t="s">
        <v>29</v>
      </c>
      <c r="I20" s="105" t="s">
        <v>29</v>
      </c>
      <c r="J20" s="105" t="s">
        <v>29</v>
      </c>
      <c r="K20" s="105" t="s">
        <v>29</v>
      </c>
      <c r="L20" s="105" t="s">
        <v>29</v>
      </c>
      <c r="M20" s="105" t="s">
        <v>29</v>
      </c>
    </row>
    <row r="21" spans="1:13" ht="42" customHeight="1" x14ac:dyDescent="0.2">
      <c r="A21" s="75" t="s">
        <v>147</v>
      </c>
      <c r="B21" s="76" t="s">
        <v>114</v>
      </c>
      <c r="C21" s="77" t="s">
        <v>183</v>
      </c>
      <c r="D21" s="24"/>
      <c r="E21" s="24"/>
      <c r="F21" s="24"/>
      <c r="G21" s="21" t="s">
        <v>386</v>
      </c>
      <c r="H21" s="105" t="s">
        <v>29</v>
      </c>
      <c r="I21" s="105" t="s">
        <v>29</v>
      </c>
      <c r="J21" s="105" t="s">
        <v>29</v>
      </c>
      <c r="K21" s="105" t="s">
        <v>29</v>
      </c>
      <c r="L21" s="105" t="s">
        <v>29</v>
      </c>
      <c r="M21" s="105" t="s">
        <v>29</v>
      </c>
    </row>
    <row r="22" spans="1:13" ht="42" customHeight="1" x14ac:dyDescent="0.2">
      <c r="A22" s="75" t="s">
        <v>281</v>
      </c>
      <c r="B22" s="76" t="s">
        <v>115</v>
      </c>
      <c r="C22" s="77" t="s">
        <v>184</v>
      </c>
      <c r="D22" s="24"/>
      <c r="E22" s="24"/>
      <c r="F22" s="24"/>
      <c r="G22" s="21" t="s">
        <v>442</v>
      </c>
      <c r="H22" s="105" t="s">
        <v>29</v>
      </c>
      <c r="I22" s="105" t="s">
        <v>29</v>
      </c>
      <c r="J22" s="105" t="s">
        <v>29</v>
      </c>
      <c r="K22" s="105" t="s">
        <v>29</v>
      </c>
      <c r="L22" s="105" t="s">
        <v>29</v>
      </c>
      <c r="M22" s="105" t="s">
        <v>29</v>
      </c>
    </row>
    <row r="23" spans="1:13" ht="14.1" customHeight="1" x14ac:dyDescent="0.2">
      <c r="A23" s="75" t="s">
        <v>110</v>
      </c>
      <c r="B23" s="76" t="s">
        <v>116</v>
      </c>
      <c r="C23" s="77" t="s">
        <v>185</v>
      </c>
      <c r="D23" s="24"/>
      <c r="E23" s="24"/>
      <c r="F23" s="24"/>
      <c r="G23" s="21" t="s">
        <v>73</v>
      </c>
      <c r="H23" s="105" t="s">
        <v>29</v>
      </c>
      <c r="I23" s="105" t="s">
        <v>29</v>
      </c>
      <c r="J23" s="105" t="s">
        <v>29</v>
      </c>
      <c r="K23" s="105" t="s">
        <v>29</v>
      </c>
      <c r="L23" s="105" t="s">
        <v>29</v>
      </c>
      <c r="M23" s="105" t="s">
        <v>29</v>
      </c>
    </row>
    <row r="24" spans="1:13" ht="14.1" customHeight="1" x14ac:dyDescent="0.2">
      <c r="A24" s="75" t="s">
        <v>148</v>
      </c>
      <c r="B24" s="76" t="s">
        <v>117</v>
      </c>
      <c r="C24" s="77" t="s">
        <v>190</v>
      </c>
      <c r="D24" s="24"/>
      <c r="E24" s="24"/>
      <c r="F24" s="24"/>
      <c r="G24" s="21" t="s">
        <v>73</v>
      </c>
      <c r="H24" s="105" t="s">
        <v>29</v>
      </c>
      <c r="I24" s="105" t="s">
        <v>29</v>
      </c>
      <c r="J24" s="105" t="s">
        <v>29</v>
      </c>
      <c r="K24" s="105" t="s">
        <v>29</v>
      </c>
      <c r="L24" s="105" t="s">
        <v>29</v>
      </c>
      <c r="M24" s="105" t="s">
        <v>29</v>
      </c>
    </row>
    <row r="25" spans="1:13" ht="27.95" customHeight="1" x14ac:dyDescent="0.2">
      <c r="A25" s="75" t="s">
        <v>149</v>
      </c>
      <c r="B25" s="76" t="s">
        <v>118</v>
      </c>
      <c r="C25" s="77" t="s">
        <v>161</v>
      </c>
      <c r="D25" s="24"/>
      <c r="E25" s="24"/>
      <c r="F25" s="24"/>
      <c r="G25" s="21" t="s">
        <v>73</v>
      </c>
      <c r="H25" s="67"/>
      <c r="I25" s="67"/>
      <c r="J25" s="67"/>
      <c r="K25" s="67"/>
      <c r="L25" s="105" t="s">
        <v>29</v>
      </c>
      <c r="M25" s="67"/>
    </row>
    <row r="26" spans="1:13" ht="42" customHeight="1" x14ac:dyDescent="0.2">
      <c r="A26" s="75" t="s">
        <v>149</v>
      </c>
      <c r="B26" s="76" t="s">
        <v>119</v>
      </c>
      <c r="C26" s="77" t="s">
        <v>125</v>
      </c>
      <c r="D26" s="24"/>
      <c r="E26" s="24"/>
      <c r="F26" s="24"/>
      <c r="G26" s="21" t="s">
        <v>73</v>
      </c>
      <c r="H26" s="67"/>
      <c r="I26" s="105" t="s">
        <v>29</v>
      </c>
      <c r="J26" s="67"/>
      <c r="K26" s="67"/>
      <c r="L26" s="67"/>
      <c r="M26" s="67"/>
    </row>
    <row r="27" spans="1:13" ht="27.95" customHeight="1" x14ac:dyDescent="0.2">
      <c r="A27" s="75" t="s">
        <v>443</v>
      </c>
      <c r="B27" s="76" t="s">
        <v>444</v>
      </c>
      <c r="C27" s="77" t="s">
        <v>445</v>
      </c>
      <c r="D27" s="24"/>
      <c r="E27" s="24"/>
      <c r="F27" s="24"/>
      <c r="G27" s="21" t="s">
        <v>73</v>
      </c>
      <c r="H27" s="67"/>
      <c r="I27" s="67"/>
      <c r="J27" s="67"/>
      <c r="K27" s="105" t="s">
        <v>29</v>
      </c>
      <c r="L27" s="67"/>
      <c r="M27" s="67"/>
    </row>
    <row r="28" spans="1:13" ht="14.1" customHeight="1" x14ac:dyDescent="0.2">
      <c r="A28" s="75" t="s">
        <v>150</v>
      </c>
      <c r="B28" s="76" t="s">
        <v>120</v>
      </c>
      <c r="C28" s="77" t="s">
        <v>162</v>
      </c>
      <c r="D28" s="24"/>
      <c r="E28" s="24"/>
      <c r="F28" s="24"/>
      <c r="G28" s="21" t="s">
        <v>73</v>
      </c>
      <c r="H28" s="67"/>
      <c r="I28" s="67"/>
      <c r="J28" s="67"/>
      <c r="K28" s="67"/>
      <c r="L28" s="67"/>
      <c r="M28" s="105" t="s">
        <v>29</v>
      </c>
    </row>
    <row r="29" spans="1:13" ht="27.95" customHeight="1" x14ac:dyDescent="0.2">
      <c r="A29" s="75" t="s">
        <v>148</v>
      </c>
      <c r="B29" s="76" t="s">
        <v>121</v>
      </c>
      <c r="C29" s="77" t="s">
        <v>428</v>
      </c>
      <c r="D29" s="24"/>
      <c r="E29" s="24"/>
      <c r="F29" s="24"/>
      <c r="G29" s="21" t="s">
        <v>73</v>
      </c>
      <c r="H29" s="67"/>
      <c r="I29" s="67"/>
      <c r="J29" s="105" t="s">
        <v>29</v>
      </c>
      <c r="K29" s="67"/>
      <c r="L29" s="105" t="s">
        <v>29</v>
      </c>
      <c r="M29" s="105" t="s">
        <v>29</v>
      </c>
    </row>
    <row r="30" spans="1:13" ht="27.95" customHeight="1" x14ac:dyDescent="0.2">
      <c r="A30" s="75" t="s">
        <v>150</v>
      </c>
      <c r="B30" s="76">
        <v>5</v>
      </c>
      <c r="C30" s="77" t="s">
        <v>127</v>
      </c>
      <c r="D30" s="24"/>
      <c r="E30" s="24"/>
      <c r="F30" s="24"/>
      <c r="G30" s="21" t="s">
        <v>73</v>
      </c>
      <c r="H30" s="67"/>
      <c r="I30" s="67"/>
      <c r="J30" s="105" t="s">
        <v>29</v>
      </c>
      <c r="K30" s="67"/>
      <c r="L30" s="105" t="s">
        <v>29</v>
      </c>
      <c r="M30" s="105" t="s">
        <v>29</v>
      </c>
    </row>
    <row r="31" spans="1:13" ht="14.1" customHeight="1" x14ac:dyDescent="0.2">
      <c r="A31" s="75" t="s">
        <v>106</v>
      </c>
      <c r="B31" s="76">
        <v>6</v>
      </c>
      <c r="C31" s="77" t="s">
        <v>158</v>
      </c>
      <c r="D31" s="24"/>
      <c r="E31" s="24"/>
      <c r="F31" s="24"/>
      <c r="G31" s="21" t="s">
        <v>442</v>
      </c>
      <c r="H31" s="67"/>
      <c r="I31" s="67"/>
      <c r="J31" s="105" t="s">
        <v>29</v>
      </c>
      <c r="K31" s="67"/>
      <c r="L31" s="67"/>
      <c r="M31" s="67"/>
    </row>
    <row r="32" spans="1:13" ht="27.95" customHeight="1" x14ac:dyDescent="0.2">
      <c r="A32" s="81" t="s">
        <v>143</v>
      </c>
      <c r="B32" s="76" t="s">
        <v>122</v>
      </c>
      <c r="C32" s="77" t="s">
        <v>159</v>
      </c>
      <c r="D32" s="24"/>
      <c r="E32" s="24"/>
      <c r="F32" s="24"/>
      <c r="G32" s="21" t="s">
        <v>73</v>
      </c>
      <c r="H32" s="105" t="s">
        <v>29</v>
      </c>
      <c r="I32" s="105" t="s">
        <v>29</v>
      </c>
      <c r="J32" s="105" t="s">
        <v>29</v>
      </c>
      <c r="K32" s="105" t="s">
        <v>29</v>
      </c>
      <c r="L32" s="105" t="s">
        <v>29</v>
      </c>
      <c r="M32" s="105" t="s">
        <v>29</v>
      </c>
    </row>
    <row r="33" spans="1:13" ht="27.95" customHeight="1" x14ac:dyDescent="0.2">
      <c r="A33" s="128" t="s">
        <v>144</v>
      </c>
      <c r="B33" s="125" t="s">
        <v>123</v>
      </c>
      <c r="C33" s="77" t="s">
        <v>126</v>
      </c>
      <c r="D33" s="24"/>
      <c r="E33" s="24"/>
      <c r="F33" s="67"/>
      <c r="G33" s="21" t="s">
        <v>442</v>
      </c>
      <c r="H33" s="105" t="s">
        <v>29</v>
      </c>
      <c r="I33" s="105" t="s">
        <v>29</v>
      </c>
      <c r="J33" s="105" t="s">
        <v>29</v>
      </c>
      <c r="K33" s="105" t="s">
        <v>29</v>
      </c>
      <c r="L33" s="105" t="s">
        <v>29</v>
      </c>
      <c r="M33" s="105" t="s">
        <v>29</v>
      </c>
    </row>
    <row r="34" spans="1:13" ht="14.1" customHeight="1" x14ac:dyDescent="0.2">
      <c r="A34" s="129"/>
      <c r="B34" s="126"/>
      <c r="C34" s="82" t="s">
        <v>35</v>
      </c>
      <c r="D34" s="24"/>
      <c r="E34" s="24"/>
      <c r="F34" s="131"/>
      <c r="G34" s="132"/>
      <c r="H34" s="105" t="s">
        <v>29</v>
      </c>
      <c r="I34" s="105" t="s">
        <v>29</v>
      </c>
      <c r="J34" s="105" t="s">
        <v>29</v>
      </c>
      <c r="K34" s="105" t="s">
        <v>29</v>
      </c>
      <c r="L34" s="105" t="s">
        <v>29</v>
      </c>
      <c r="M34" s="105" t="s">
        <v>29</v>
      </c>
    </row>
    <row r="35" spans="1:13" ht="14.1" customHeight="1" x14ac:dyDescent="0.2">
      <c r="A35" s="129"/>
      <c r="B35" s="126"/>
      <c r="C35" s="82" t="s">
        <v>314</v>
      </c>
      <c r="D35" s="24"/>
      <c r="E35" s="24"/>
      <c r="F35" s="133"/>
      <c r="G35" s="134"/>
      <c r="H35" s="105" t="s">
        <v>29</v>
      </c>
      <c r="I35" s="105" t="s">
        <v>29</v>
      </c>
      <c r="J35" s="105" t="s">
        <v>29</v>
      </c>
      <c r="K35" s="105" t="s">
        <v>29</v>
      </c>
      <c r="L35" s="105" t="s">
        <v>29</v>
      </c>
      <c r="M35" s="105" t="s">
        <v>29</v>
      </c>
    </row>
    <row r="36" spans="1:13" ht="14.1" customHeight="1" x14ac:dyDescent="0.2">
      <c r="A36" s="129"/>
      <c r="B36" s="126"/>
      <c r="C36" s="82" t="s">
        <v>315</v>
      </c>
      <c r="D36" s="24"/>
      <c r="E36" s="24"/>
      <c r="F36" s="133"/>
      <c r="G36" s="134"/>
      <c r="H36" s="105" t="s">
        <v>29</v>
      </c>
      <c r="I36" s="105" t="s">
        <v>29</v>
      </c>
      <c r="J36" s="105" t="s">
        <v>29</v>
      </c>
      <c r="K36" s="105" t="s">
        <v>29</v>
      </c>
      <c r="L36" s="105" t="s">
        <v>29</v>
      </c>
      <c r="M36" s="105" t="s">
        <v>29</v>
      </c>
    </row>
    <row r="37" spans="1:13" ht="14.1" customHeight="1" x14ac:dyDescent="0.2">
      <c r="A37" s="129"/>
      <c r="B37" s="126"/>
      <c r="C37" s="82" t="s">
        <v>316</v>
      </c>
      <c r="D37" s="24"/>
      <c r="E37" s="24"/>
      <c r="F37" s="133"/>
      <c r="G37" s="134"/>
      <c r="H37" s="105" t="s">
        <v>29</v>
      </c>
      <c r="I37" s="105" t="s">
        <v>29</v>
      </c>
      <c r="J37" s="105" t="s">
        <v>29</v>
      </c>
      <c r="K37" s="105" t="s">
        <v>29</v>
      </c>
      <c r="L37" s="105" t="s">
        <v>29</v>
      </c>
      <c r="M37" s="105" t="s">
        <v>29</v>
      </c>
    </row>
    <row r="38" spans="1:13" ht="14.1" customHeight="1" x14ac:dyDescent="0.2">
      <c r="A38" s="129"/>
      <c r="B38" s="126"/>
      <c r="C38" s="82" t="s">
        <v>36</v>
      </c>
      <c r="D38" s="24"/>
      <c r="E38" s="24"/>
      <c r="F38" s="133"/>
      <c r="G38" s="134"/>
      <c r="H38" s="105" t="s">
        <v>29</v>
      </c>
      <c r="I38" s="105" t="s">
        <v>29</v>
      </c>
      <c r="J38" s="105" t="s">
        <v>29</v>
      </c>
      <c r="K38" s="105" t="s">
        <v>29</v>
      </c>
      <c r="L38" s="105" t="s">
        <v>29</v>
      </c>
      <c r="M38" s="105" t="s">
        <v>29</v>
      </c>
    </row>
    <row r="39" spans="1:13" ht="14.1" customHeight="1" x14ac:dyDescent="0.2">
      <c r="A39" s="129"/>
      <c r="B39" s="126"/>
      <c r="C39" s="82" t="s">
        <v>151</v>
      </c>
      <c r="D39" s="24"/>
      <c r="E39" s="24"/>
      <c r="F39" s="133"/>
      <c r="G39" s="134"/>
      <c r="H39" s="105" t="s">
        <v>29</v>
      </c>
      <c r="I39" s="105" t="s">
        <v>29</v>
      </c>
      <c r="J39" s="105" t="s">
        <v>29</v>
      </c>
      <c r="K39" s="105" t="s">
        <v>29</v>
      </c>
      <c r="L39" s="105" t="s">
        <v>29</v>
      </c>
      <c r="M39" s="105" t="s">
        <v>29</v>
      </c>
    </row>
    <row r="40" spans="1:13" ht="27.95" customHeight="1" x14ac:dyDescent="0.2">
      <c r="A40" s="129"/>
      <c r="B40" s="126"/>
      <c r="C40" s="82" t="s">
        <v>152</v>
      </c>
      <c r="D40" s="24"/>
      <c r="E40" s="24"/>
      <c r="F40" s="133"/>
      <c r="G40" s="134"/>
      <c r="H40" s="105" t="s">
        <v>29</v>
      </c>
      <c r="I40" s="105" t="s">
        <v>29</v>
      </c>
      <c r="J40" s="105" t="s">
        <v>29</v>
      </c>
      <c r="K40" s="105" t="s">
        <v>29</v>
      </c>
      <c r="L40" s="105" t="s">
        <v>29</v>
      </c>
      <c r="M40" s="105" t="s">
        <v>29</v>
      </c>
    </row>
    <row r="41" spans="1:13" ht="14.1" customHeight="1" x14ac:dyDescent="0.2">
      <c r="A41" s="129"/>
      <c r="B41" s="126"/>
      <c r="C41" s="82" t="s">
        <v>153</v>
      </c>
      <c r="D41" s="24"/>
      <c r="E41" s="24"/>
      <c r="F41" s="133"/>
      <c r="G41" s="134"/>
      <c r="H41" s="105" t="s">
        <v>29</v>
      </c>
      <c r="I41" s="105" t="s">
        <v>29</v>
      </c>
      <c r="J41" s="105" t="s">
        <v>29</v>
      </c>
      <c r="K41" s="105" t="s">
        <v>29</v>
      </c>
      <c r="L41" s="105" t="s">
        <v>29</v>
      </c>
      <c r="M41" s="105" t="s">
        <v>29</v>
      </c>
    </row>
    <row r="42" spans="1:13" ht="14.1" customHeight="1" x14ac:dyDescent="0.2">
      <c r="A42" s="129"/>
      <c r="B42" s="126"/>
      <c r="C42" s="82" t="s">
        <v>317</v>
      </c>
      <c r="D42" s="24"/>
      <c r="E42" s="24"/>
      <c r="F42" s="133"/>
      <c r="G42" s="134"/>
      <c r="H42" s="105" t="s">
        <v>29</v>
      </c>
      <c r="I42" s="105" t="s">
        <v>29</v>
      </c>
      <c r="J42" s="105" t="s">
        <v>29</v>
      </c>
      <c r="K42" s="105" t="s">
        <v>29</v>
      </c>
      <c r="L42" s="105" t="s">
        <v>29</v>
      </c>
      <c r="M42" s="105" t="s">
        <v>29</v>
      </c>
    </row>
    <row r="43" spans="1:13" ht="14.1" customHeight="1" x14ac:dyDescent="0.2">
      <c r="A43" s="129"/>
      <c r="B43" s="126"/>
      <c r="C43" s="82" t="s">
        <v>318</v>
      </c>
      <c r="D43" s="24"/>
      <c r="E43" s="24"/>
      <c r="F43" s="133"/>
      <c r="G43" s="134"/>
      <c r="H43" s="105" t="s">
        <v>29</v>
      </c>
      <c r="I43" s="105" t="s">
        <v>29</v>
      </c>
      <c r="J43" s="105" t="s">
        <v>29</v>
      </c>
      <c r="K43" s="105" t="s">
        <v>29</v>
      </c>
      <c r="L43" s="105" t="s">
        <v>29</v>
      </c>
      <c r="M43" s="105" t="s">
        <v>29</v>
      </c>
    </row>
    <row r="44" spans="1:13" ht="14.1" customHeight="1" x14ac:dyDescent="0.2">
      <c r="A44" s="129"/>
      <c r="B44" s="126"/>
      <c r="C44" s="82" t="s">
        <v>296</v>
      </c>
      <c r="D44" s="24"/>
      <c r="E44" s="24"/>
      <c r="F44" s="133"/>
      <c r="G44" s="134"/>
      <c r="H44" s="105" t="s">
        <v>29</v>
      </c>
      <c r="I44" s="105" t="s">
        <v>29</v>
      </c>
      <c r="J44" s="105" t="s">
        <v>29</v>
      </c>
      <c r="K44" s="105" t="s">
        <v>29</v>
      </c>
      <c r="L44" s="105" t="s">
        <v>29</v>
      </c>
      <c r="M44" s="105" t="s">
        <v>29</v>
      </c>
    </row>
    <row r="45" spans="1:13" ht="14.1" customHeight="1" x14ac:dyDescent="0.2">
      <c r="A45" s="129"/>
      <c r="B45" s="126"/>
      <c r="C45" s="82" t="s">
        <v>297</v>
      </c>
      <c r="D45" s="24"/>
      <c r="E45" s="24"/>
      <c r="F45" s="133"/>
      <c r="G45" s="134"/>
      <c r="H45" s="105" t="s">
        <v>29</v>
      </c>
      <c r="I45" s="105" t="s">
        <v>29</v>
      </c>
      <c r="J45" s="105" t="s">
        <v>29</v>
      </c>
      <c r="K45" s="105" t="s">
        <v>29</v>
      </c>
      <c r="L45" s="105" t="s">
        <v>29</v>
      </c>
      <c r="M45" s="105" t="s">
        <v>29</v>
      </c>
    </row>
    <row r="46" spans="1:13" ht="14.1" customHeight="1" x14ac:dyDescent="0.2">
      <c r="A46" s="129"/>
      <c r="B46" s="126"/>
      <c r="C46" s="82" t="s">
        <v>291</v>
      </c>
      <c r="D46" s="24"/>
      <c r="E46" s="24"/>
      <c r="F46" s="133"/>
      <c r="G46" s="134"/>
      <c r="H46" s="105" t="s">
        <v>29</v>
      </c>
      <c r="I46" s="105" t="s">
        <v>29</v>
      </c>
      <c r="J46" s="105" t="s">
        <v>29</v>
      </c>
      <c r="K46" s="105" t="s">
        <v>29</v>
      </c>
      <c r="L46" s="105" t="s">
        <v>29</v>
      </c>
      <c r="M46" s="105" t="s">
        <v>29</v>
      </c>
    </row>
    <row r="47" spans="1:13" ht="14.1" customHeight="1" x14ac:dyDescent="0.2">
      <c r="A47" s="129"/>
      <c r="B47" s="126"/>
      <c r="C47" s="82" t="s">
        <v>154</v>
      </c>
      <c r="D47" s="24"/>
      <c r="E47" s="24"/>
      <c r="F47" s="133"/>
      <c r="G47" s="134"/>
      <c r="H47" s="105" t="s">
        <v>29</v>
      </c>
      <c r="I47" s="105" t="s">
        <v>29</v>
      </c>
      <c r="J47" s="105" t="s">
        <v>29</v>
      </c>
      <c r="K47" s="105" t="s">
        <v>29</v>
      </c>
      <c r="L47" s="105" t="s">
        <v>29</v>
      </c>
      <c r="M47" s="105" t="s">
        <v>29</v>
      </c>
    </row>
    <row r="48" spans="1:13" ht="14.1" customHeight="1" x14ac:dyDescent="0.2">
      <c r="A48" s="129"/>
      <c r="B48" s="126"/>
      <c r="C48" s="82" t="s">
        <v>245</v>
      </c>
      <c r="D48" s="24"/>
      <c r="E48" s="24"/>
      <c r="F48" s="133"/>
      <c r="G48" s="134"/>
      <c r="H48" s="105" t="s">
        <v>29</v>
      </c>
      <c r="I48" s="105" t="s">
        <v>29</v>
      </c>
      <c r="J48" s="105" t="s">
        <v>29</v>
      </c>
      <c r="K48" s="105" t="s">
        <v>29</v>
      </c>
      <c r="L48" s="105" t="s">
        <v>29</v>
      </c>
      <c r="M48" s="105" t="s">
        <v>29</v>
      </c>
    </row>
    <row r="49" spans="1:13" ht="14.1" customHeight="1" x14ac:dyDescent="0.2">
      <c r="A49" s="129"/>
      <c r="B49" s="126"/>
      <c r="C49" s="82" t="s">
        <v>246</v>
      </c>
      <c r="D49" s="24"/>
      <c r="E49" s="24"/>
      <c r="F49" s="133"/>
      <c r="G49" s="134"/>
      <c r="H49" s="105" t="s">
        <v>29</v>
      </c>
      <c r="I49" s="105" t="s">
        <v>29</v>
      </c>
      <c r="J49" s="105" t="s">
        <v>29</v>
      </c>
      <c r="K49" s="105" t="s">
        <v>29</v>
      </c>
      <c r="L49" s="105" t="s">
        <v>29</v>
      </c>
      <c r="M49" s="105" t="s">
        <v>29</v>
      </c>
    </row>
    <row r="50" spans="1:13" ht="14.1" customHeight="1" x14ac:dyDescent="0.2">
      <c r="A50" s="129"/>
      <c r="B50" s="126"/>
      <c r="C50" s="82" t="s">
        <v>269</v>
      </c>
      <c r="D50" s="24"/>
      <c r="E50" s="24"/>
      <c r="F50" s="133"/>
      <c r="G50" s="134"/>
      <c r="H50" s="105" t="s">
        <v>29</v>
      </c>
      <c r="I50" s="105" t="s">
        <v>29</v>
      </c>
      <c r="J50" s="105" t="s">
        <v>29</v>
      </c>
      <c r="K50" s="105" t="s">
        <v>29</v>
      </c>
      <c r="L50" s="105" t="s">
        <v>29</v>
      </c>
      <c r="M50" s="105" t="s">
        <v>29</v>
      </c>
    </row>
    <row r="51" spans="1:13" ht="56.1" customHeight="1" x14ac:dyDescent="0.2">
      <c r="A51" s="129"/>
      <c r="B51" s="126"/>
      <c r="C51" s="82" t="s">
        <v>4</v>
      </c>
      <c r="D51" s="24"/>
      <c r="E51" s="24"/>
      <c r="F51" s="133"/>
      <c r="G51" s="134"/>
      <c r="H51" s="105" t="s">
        <v>29</v>
      </c>
      <c r="I51" s="105" t="s">
        <v>29</v>
      </c>
      <c r="J51" s="105" t="s">
        <v>29</v>
      </c>
      <c r="K51" s="105" t="s">
        <v>29</v>
      </c>
      <c r="L51" s="105" t="s">
        <v>29</v>
      </c>
      <c r="M51" s="105" t="s">
        <v>29</v>
      </c>
    </row>
    <row r="52" spans="1:13" ht="14.1" customHeight="1" x14ac:dyDescent="0.2">
      <c r="A52" s="130"/>
      <c r="B52" s="127"/>
      <c r="C52" s="83" t="s">
        <v>288</v>
      </c>
      <c r="D52" s="24"/>
      <c r="E52" s="24"/>
      <c r="F52" s="135"/>
      <c r="G52" s="136"/>
      <c r="H52" s="105" t="s">
        <v>29</v>
      </c>
      <c r="I52" s="105" t="s">
        <v>29</v>
      </c>
      <c r="J52" s="105" t="s">
        <v>29</v>
      </c>
      <c r="K52" s="105" t="s">
        <v>29</v>
      </c>
      <c r="L52" s="105" t="s">
        <v>29</v>
      </c>
      <c r="M52" s="105" t="s">
        <v>29</v>
      </c>
    </row>
    <row r="53" spans="1:13" ht="27.95" customHeight="1" x14ac:dyDescent="0.2">
      <c r="A53" s="128" t="s">
        <v>145</v>
      </c>
      <c r="B53" s="125" t="s">
        <v>124</v>
      </c>
      <c r="C53" s="77" t="s">
        <v>163</v>
      </c>
      <c r="D53" s="24"/>
      <c r="E53" s="24"/>
      <c r="F53" s="67"/>
      <c r="G53" s="21" t="s">
        <v>442</v>
      </c>
      <c r="H53" s="105" t="s">
        <v>29</v>
      </c>
      <c r="I53" s="105" t="s">
        <v>29</v>
      </c>
      <c r="J53" s="105" t="s">
        <v>29</v>
      </c>
      <c r="K53" s="105" t="s">
        <v>29</v>
      </c>
      <c r="L53" s="105" t="s">
        <v>29</v>
      </c>
      <c r="M53" s="105" t="s">
        <v>29</v>
      </c>
    </row>
    <row r="54" spans="1:13" x14ac:dyDescent="0.2">
      <c r="A54" s="129"/>
      <c r="B54" s="126"/>
      <c r="C54" s="82" t="s">
        <v>389</v>
      </c>
      <c r="D54" s="24"/>
      <c r="E54" s="24"/>
      <c r="F54" s="131"/>
      <c r="G54" s="132"/>
      <c r="H54" s="105" t="s">
        <v>29</v>
      </c>
      <c r="I54" s="105" t="s">
        <v>29</v>
      </c>
      <c r="J54" s="105" t="s">
        <v>29</v>
      </c>
      <c r="K54" s="105" t="s">
        <v>29</v>
      </c>
      <c r="L54" s="105" t="s">
        <v>29</v>
      </c>
      <c r="M54" s="105" t="s">
        <v>29</v>
      </c>
    </row>
    <row r="55" spans="1:13" x14ac:dyDescent="0.2">
      <c r="A55" s="129"/>
      <c r="B55" s="126"/>
      <c r="C55" s="82" t="s">
        <v>390</v>
      </c>
      <c r="D55" s="24"/>
      <c r="E55" s="24"/>
      <c r="F55" s="133"/>
      <c r="G55" s="134"/>
      <c r="H55" s="105" t="s">
        <v>29</v>
      </c>
      <c r="I55" s="105" t="s">
        <v>29</v>
      </c>
      <c r="J55" s="105" t="s">
        <v>29</v>
      </c>
      <c r="K55" s="105" t="s">
        <v>29</v>
      </c>
      <c r="L55" s="105" t="s">
        <v>29</v>
      </c>
      <c r="M55" s="105" t="s">
        <v>29</v>
      </c>
    </row>
    <row r="56" spans="1:13" x14ac:dyDescent="0.2">
      <c r="A56" s="129"/>
      <c r="B56" s="126"/>
      <c r="C56" s="82" t="s">
        <v>37</v>
      </c>
      <c r="D56" s="24"/>
      <c r="E56" s="24"/>
      <c r="F56" s="133"/>
      <c r="G56" s="134"/>
      <c r="H56" s="105" t="s">
        <v>29</v>
      </c>
      <c r="I56" s="105" t="s">
        <v>29</v>
      </c>
      <c r="J56" s="105" t="s">
        <v>29</v>
      </c>
      <c r="K56" s="105" t="s">
        <v>29</v>
      </c>
      <c r="L56" s="105" t="s">
        <v>29</v>
      </c>
      <c r="M56" s="105" t="s">
        <v>29</v>
      </c>
    </row>
    <row r="57" spans="1:13" ht="27.95" customHeight="1" x14ac:dyDescent="0.2">
      <c r="A57" s="129"/>
      <c r="B57" s="126"/>
      <c r="C57" s="82" t="s">
        <v>331</v>
      </c>
      <c r="D57" s="24"/>
      <c r="E57" s="24"/>
      <c r="F57" s="133"/>
      <c r="G57" s="134"/>
      <c r="H57" s="105" t="s">
        <v>29</v>
      </c>
      <c r="I57" s="105" t="s">
        <v>29</v>
      </c>
      <c r="J57" s="105" t="s">
        <v>29</v>
      </c>
      <c r="K57" s="105" t="s">
        <v>29</v>
      </c>
      <c r="L57" s="105" t="s">
        <v>29</v>
      </c>
      <c r="M57" s="105" t="s">
        <v>29</v>
      </c>
    </row>
    <row r="58" spans="1:13" ht="27.95" customHeight="1" x14ac:dyDescent="0.2">
      <c r="A58" s="129"/>
      <c r="B58" s="126"/>
      <c r="C58" s="82" t="s">
        <v>308</v>
      </c>
      <c r="D58" s="24"/>
      <c r="E58" s="24"/>
      <c r="F58" s="133"/>
      <c r="G58" s="134"/>
      <c r="H58" s="105" t="s">
        <v>29</v>
      </c>
      <c r="I58" s="105" t="s">
        <v>29</v>
      </c>
      <c r="J58" s="105" t="s">
        <v>29</v>
      </c>
      <c r="K58" s="105" t="s">
        <v>29</v>
      </c>
      <c r="L58" s="105" t="s">
        <v>29</v>
      </c>
      <c r="M58" s="105" t="s">
        <v>29</v>
      </c>
    </row>
    <row r="59" spans="1:13" ht="42" customHeight="1" x14ac:dyDescent="0.2">
      <c r="A59" s="129"/>
      <c r="B59" s="126"/>
      <c r="C59" s="82" t="s">
        <v>102</v>
      </c>
      <c r="D59" s="24"/>
      <c r="E59" s="24"/>
      <c r="F59" s="133"/>
      <c r="G59" s="134"/>
      <c r="H59" s="105" t="s">
        <v>29</v>
      </c>
      <c r="I59" s="105" t="s">
        <v>29</v>
      </c>
      <c r="J59" s="105" t="s">
        <v>29</v>
      </c>
      <c r="K59" s="105" t="s">
        <v>29</v>
      </c>
      <c r="L59" s="105" t="s">
        <v>29</v>
      </c>
      <c r="M59" s="105" t="s">
        <v>29</v>
      </c>
    </row>
    <row r="60" spans="1:13" ht="27.95" customHeight="1" x14ac:dyDescent="0.2">
      <c r="A60" s="129"/>
      <c r="B60" s="126"/>
      <c r="C60" s="82" t="s">
        <v>103</v>
      </c>
      <c r="D60" s="24"/>
      <c r="E60" s="24"/>
      <c r="F60" s="133"/>
      <c r="G60" s="134"/>
      <c r="H60" s="105" t="s">
        <v>29</v>
      </c>
      <c r="I60" s="105" t="s">
        <v>29</v>
      </c>
      <c r="J60" s="105" t="s">
        <v>29</v>
      </c>
      <c r="K60" s="105" t="s">
        <v>29</v>
      </c>
      <c r="L60" s="105" t="s">
        <v>29</v>
      </c>
      <c r="M60" s="105" t="s">
        <v>29</v>
      </c>
    </row>
    <row r="61" spans="1:13" ht="27.95" customHeight="1" x14ac:dyDescent="0.2">
      <c r="A61" s="129"/>
      <c r="B61" s="126"/>
      <c r="C61" s="82" t="s">
        <v>104</v>
      </c>
      <c r="D61" s="24"/>
      <c r="E61" s="24"/>
      <c r="F61" s="133"/>
      <c r="G61" s="134"/>
      <c r="H61" s="105" t="s">
        <v>29</v>
      </c>
      <c r="I61" s="105" t="s">
        <v>29</v>
      </c>
      <c r="J61" s="105" t="s">
        <v>29</v>
      </c>
      <c r="K61" s="105" t="s">
        <v>29</v>
      </c>
      <c r="L61" s="105" t="s">
        <v>29</v>
      </c>
      <c r="M61" s="105" t="s">
        <v>29</v>
      </c>
    </row>
    <row r="62" spans="1:13" ht="14.1" customHeight="1" x14ac:dyDescent="0.2">
      <c r="A62" s="130"/>
      <c r="B62" s="127"/>
      <c r="C62" s="82" t="s">
        <v>105</v>
      </c>
      <c r="D62" s="24"/>
      <c r="E62" s="24"/>
      <c r="F62" s="135"/>
      <c r="G62" s="136"/>
      <c r="H62" s="105" t="s">
        <v>29</v>
      </c>
      <c r="I62" s="105" t="s">
        <v>29</v>
      </c>
      <c r="J62" s="105" t="s">
        <v>29</v>
      </c>
      <c r="K62" s="105" t="s">
        <v>29</v>
      </c>
      <c r="L62" s="105" t="s">
        <v>29</v>
      </c>
      <c r="M62" s="105" t="s">
        <v>29</v>
      </c>
    </row>
    <row r="63" spans="1:13" ht="56.1" customHeight="1" x14ac:dyDescent="0.2">
      <c r="A63" s="75" t="s">
        <v>146</v>
      </c>
      <c r="B63" s="76">
        <v>8</v>
      </c>
      <c r="C63" s="77" t="s">
        <v>160</v>
      </c>
      <c r="D63" s="24"/>
      <c r="E63" s="24"/>
      <c r="F63" s="24"/>
      <c r="G63" s="21" t="s">
        <v>442</v>
      </c>
      <c r="H63" s="105" t="s">
        <v>29</v>
      </c>
      <c r="I63" s="105" t="s">
        <v>29</v>
      </c>
      <c r="J63" s="105" t="s">
        <v>29</v>
      </c>
      <c r="K63" s="105" t="s">
        <v>29</v>
      </c>
      <c r="L63" s="105" t="s">
        <v>29</v>
      </c>
      <c r="M63" s="105" t="s">
        <v>29</v>
      </c>
    </row>
    <row r="64" spans="1:13" ht="42" customHeight="1" x14ac:dyDescent="0.2">
      <c r="A64" s="75"/>
      <c r="B64" s="76">
        <v>9</v>
      </c>
      <c r="C64" s="77" t="s">
        <v>446</v>
      </c>
      <c r="D64" s="24"/>
      <c r="E64" s="24"/>
      <c r="F64" s="24"/>
      <c r="G64" s="21" t="s">
        <v>442</v>
      </c>
      <c r="H64" s="105" t="s">
        <v>29</v>
      </c>
      <c r="I64" s="105" t="s">
        <v>29</v>
      </c>
      <c r="J64" s="105" t="s">
        <v>29</v>
      </c>
      <c r="K64" s="105" t="s">
        <v>29</v>
      </c>
      <c r="L64" s="105" t="s">
        <v>29</v>
      </c>
      <c r="M64" s="105" t="s">
        <v>29</v>
      </c>
    </row>
    <row r="65" spans="1:13" ht="84" customHeight="1" x14ac:dyDescent="0.2">
      <c r="A65" s="75"/>
      <c r="B65" s="76">
        <v>10</v>
      </c>
      <c r="C65" s="77" t="s">
        <v>5</v>
      </c>
      <c r="D65" s="24"/>
      <c r="E65" s="24"/>
      <c r="F65" s="24"/>
      <c r="G65" s="21" t="s">
        <v>73</v>
      </c>
      <c r="H65" s="105" t="s">
        <v>29</v>
      </c>
      <c r="I65" s="105" t="s">
        <v>29</v>
      </c>
      <c r="J65" s="105" t="s">
        <v>29</v>
      </c>
      <c r="K65" s="105" t="s">
        <v>29</v>
      </c>
      <c r="L65" s="105" t="s">
        <v>29</v>
      </c>
      <c r="M65" s="105" t="s">
        <v>29</v>
      </c>
    </row>
    <row r="67" spans="1:13" x14ac:dyDescent="0.2">
      <c r="A67" s="18"/>
      <c r="B67" s="19"/>
      <c r="C67" s="18"/>
      <c r="D67" s="57" t="s">
        <v>87</v>
      </c>
      <c r="E67" s="57" t="s">
        <v>173</v>
      </c>
      <c r="F67" s="57" t="s">
        <v>247</v>
      </c>
      <c r="G67" s="57" t="s">
        <v>248</v>
      </c>
    </row>
    <row r="68" spans="1:13" x14ac:dyDescent="0.2">
      <c r="A68" s="116" t="s">
        <v>128</v>
      </c>
      <c r="B68" s="116"/>
      <c r="C68" s="56" t="s">
        <v>129</v>
      </c>
      <c r="D68" s="57">
        <f>COUNTIF(G10:G65,"PT")</f>
        <v>1</v>
      </c>
      <c r="E68" s="57">
        <f>COUNTA(D21)</f>
        <v>0</v>
      </c>
      <c r="F68" s="57">
        <f>COUNTA(E21)</f>
        <v>0</v>
      </c>
      <c r="G68" s="57">
        <f>COUNTA(F21)</f>
        <v>0</v>
      </c>
    </row>
    <row r="69" spans="1:13" x14ac:dyDescent="0.2">
      <c r="A69" s="116"/>
      <c r="B69" s="116"/>
      <c r="C69" s="56" t="s">
        <v>130</v>
      </c>
      <c r="D69" s="57">
        <f>COUNTIF(G10:G65,"SO")</f>
        <v>9</v>
      </c>
      <c r="E69" s="57">
        <f>COUNTA(D14:D16,D22,D31,D33,D53,D63,D64)</f>
        <v>0</v>
      </c>
      <c r="F69" s="57">
        <f>COUNTA(E14:E16,E22,E31,E33,E53,E63,E64)</f>
        <v>0</v>
      </c>
      <c r="G69" s="57">
        <f>COUNTA(F14:F16,F22,F31,F33,F53,F63,F64)</f>
        <v>0</v>
      </c>
    </row>
    <row r="70" spans="1:13" x14ac:dyDescent="0.2">
      <c r="A70" s="116"/>
      <c r="B70" s="116"/>
      <c r="C70" s="56" t="s">
        <v>86</v>
      </c>
      <c r="D70" s="57">
        <f>COUNTIF(G10:G65,"NC")</f>
        <v>18</v>
      </c>
      <c r="E70" s="57">
        <f>COUNTA(D10:D13,D17:D20,D23:D30,D32,D65)</f>
        <v>0</v>
      </c>
      <c r="F70" s="57">
        <f>COUNTA(E10:E13,E17:E20,E23:E30,E32,E65)</f>
        <v>0</v>
      </c>
      <c r="G70" s="57">
        <f>COUNTA(F10:F13,F17:F20,F23:F30,F32,F65)</f>
        <v>0</v>
      </c>
    </row>
    <row r="71" spans="1:13" x14ac:dyDescent="0.2">
      <c r="A71" s="116"/>
      <c r="B71" s="116"/>
      <c r="C71" s="60" t="s">
        <v>248</v>
      </c>
      <c r="D71" s="59"/>
      <c r="E71" s="61">
        <f>COUNTA(F10:F33,F53,F63:F65)</f>
        <v>0</v>
      </c>
      <c r="F71" s="59"/>
      <c r="G71" s="59"/>
    </row>
    <row r="72" spans="1:13" x14ac:dyDescent="0.2">
      <c r="A72" s="116"/>
      <c r="B72" s="116"/>
      <c r="C72" s="60" t="s">
        <v>173</v>
      </c>
      <c r="D72" s="59"/>
      <c r="E72" s="61">
        <f>COUNTA(D10:D33,D53,D63:D65)</f>
        <v>0</v>
      </c>
      <c r="F72" s="59"/>
      <c r="G72" s="59"/>
    </row>
    <row r="73" spans="1:13" x14ac:dyDescent="0.2">
      <c r="A73" s="116"/>
      <c r="B73" s="116"/>
      <c r="C73" s="60" t="s">
        <v>247</v>
      </c>
      <c r="D73" s="59"/>
      <c r="E73" s="61">
        <f>COUNTA(E10:E33,E53,E63:E65)</f>
        <v>0</v>
      </c>
      <c r="F73" s="59"/>
      <c r="G73" s="59"/>
    </row>
    <row r="76" spans="1:13" ht="12.95" customHeight="1" x14ac:dyDescent="0.2">
      <c r="A76" s="117" t="s">
        <v>13</v>
      </c>
      <c r="B76" s="118"/>
      <c r="C76" s="137"/>
      <c r="D76" s="70"/>
      <c r="E76" s="70"/>
      <c r="F76" s="70"/>
      <c r="G76" s="70"/>
      <c r="H76" s="70"/>
    </row>
    <row r="77" spans="1:13" x14ac:dyDescent="0.2">
      <c r="A77" s="119"/>
      <c r="B77" s="120"/>
      <c r="C77" s="137"/>
      <c r="D77" s="70"/>
      <c r="E77" s="70"/>
      <c r="F77" s="70"/>
      <c r="G77" s="70"/>
      <c r="H77" s="70"/>
    </row>
    <row r="78" spans="1:13" x14ac:dyDescent="0.2">
      <c r="A78" s="119"/>
      <c r="B78" s="120"/>
      <c r="C78" s="137"/>
      <c r="D78" s="70"/>
      <c r="E78" s="70"/>
      <c r="F78" s="70"/>
      <c r="G78" s="70"/>
      <c r="H78" s="70"/>
    </row>
    <row r="79" spans="1:13" x14ac:dyDescent="0.2">
      <c r="A79" s="121"/>
      <c r="B79" s="122"/>
      <c r="C79" s="137"/>
      <c r="D79" s="70"/>
      <c r="E79" s="70"/>
      <c r="F79" s="70"/>
      <c r="G79" s="70"/>
      <c r="H79" s="70"/>
    </row>
    <row r="80" spans="1:13" x14ac:dyDescent="0.2">
      <c r="A80" s="117" t="s">
        <v>14</v>
      </c>
      <c r="B80" s="118"/>
      <c r="C80" s="137"/>
    </row>
    <row r="81" spans="1:3" x14ac:dyDescent="0.2">
      <c r="A81" s="119"/>
      <c r="B81" s="120"/>
      <c r="C81" s="137"/>
    </row>
    <row r="82" spans="1:3" x14ac:dyDescent="0.2">
      <c r="A82" s="119"/>
      <c r="B82" s="120"/>
      <c r="C82" s="137"/>
    </row>
    <row r="83" spans="1:3" x14ac:dyDescent="0.2">
      <c r="A83" s="121"/>
      <c r="B83" s="122"/>
      <c r="C83" s="137"/>
    </row>
    <row r="84" spans="1:3" x14ac:dyDescent="0.2">
      <c r="A84" s="117" t="s">
        <v>15</v>
      </c>
      <c r="B84" s="118"/>
      <c r="C84" s="137"/>
    </row>
    <row r="85" spans="1:3" x14ac:dyDescent="0.2">
      <c r="A85" s="119"/>
      <c r="B85" s="120"/>
      <c r="C85" s="137"/>
    </row>
    <row r="86" spans="1:3" x14ac:dyDescent="0.2">
      <c r="A86" s="119"/>
      <c r="B86" s="120"/>
      <c r="C86" s="137"/>
    </row>
    <row r="87" spans="1:3" x14ac:dyDescent="0.2">
      <c r="A87" s="121"/>
      <c r="B87" s="122"/>
      <c r="C87" s="137"/>
    </row>
    <row r="88" spans="1:3" x14ac:dyDescent="0.2">
      <c r="A88" s="117" t="s">
        <v>16</v>
      </c>
      <c r="B88" s="118"/>
      <c r="C88" s="137"/>
    </row>
    <row r="89" spans="1:3" x14ac:dyDescent="0.2">
      <c r="A89" s="119"/>
      <c r="B89" s="120"/>
      <c r="C89" s="137"/>
    </row>
    <row r="90" spans="1:3" x14ac:dyDescent="0.2">
      <c r="A90" s="119"/>
      <c r="B90" s="120"/>
      <c r="C90" s="137"/>
    </row>
    <row r="91" spans="1:3" x14ac:dyDescent="0.2">
      <c r="A91" s="121"/>
      <c r="B91" s="122"/>
      <c r="C91" s="137"/>
    </row>
    <row r="92" spans="1:3" x14ac:dyDescent="0.2">
      <c r="A92" s="117" t="s">
        <v>17</v>
      </c>
      <c r="B92" s="118"/>
      <c r="C92" s="137"/>
    </row>
    <row r="93" spans="1:3" x14ac:dyDescent="0.2">
      <c r="A93" s="119"/>
      <c r="B93" s="120"/>
      <c r="C93" s="137"/>
    </row>
    <row r="94" spans="1:3" x14ac:dyDescent="0.2">
      <c r="A94" s="119"/>
      <c r="B94" s="120"/>
      <c r="C94" s="137"/>
    </row>
    <row r="95" spans="1:3" x14ac:dyDescent="0.2">
      <c r="A95" s="121"/>
      <c r="B95" s="122"/>
      <c r="C95" s="137"/>
    </row>
    <row r="96" spans="1:3" x14ac:dyDescent="0.2">
      <c r="A96" s="117" t="s">
        <v>18</v>
      </c>
      <c r="B96" s="118"/>
      <c r="C96" s="137"/>
    </row>
    <row r="97" spans="1:3" x14ac:dyDescent="0.2">
      <c r="A97" s="119"/>
      <c r="B97" s="120"/>
      <c r="C97" s="137"/>
    </row>
    <row r="98" spans="1:3" x14ac:dyDescent="0.2">
      <c r="A98" s="119"/>
      <c r="B98" s="120"/>
      <c r="C98" s="137"/>
    </row>
    <row r="99" spans="1:3" x14ac:dyDescent="0.2">
      <c r="A99" s="121"/>
      <c r="B99" s="122"/>
      <c r="C99" s="137"/>
    </row>
    <row r="100" spans="1:3" x14ac:dyDescent="0.2">
      <c r="A100" s="117" t="s">
        <v>19</v>
      </c>
      <c r="B100" s="118"/>
      <c r="C100" s="137"/>
    </row>
    <row r="101" spans="1:3" x14ac:dyDescent="0.2">
      <c r="A101" s="119"/>
      <c r="B101" s="120"/>
      <c r="C101" s="137"/>
    </row>
    <row r="102" spans="1:3" x14ac:dyDescent="0.2">
      <c r="A102" s="119"/>
      <c r="B102" s="120"/>
      <c r="C102" s="137"/>
    </row>
    <row r="103" spans="1:3" x14ac:dyDescent="0.2">
      <c r="A103" s="121"/>
      <c r="B103" s="122"/>
      <c r="C103" s="137"/>
    </row>
    <row r="104" spans="1:3" x14ac:dyDescent="0.2">
      <c r="A104" s="117" t="s">
        <v>20</v>
      </c>
      <c r="B104" s="118"/>
      <c r="C104" s="137"/>
    </row>
    <row r="105" spans="1:3" x14ac:dyDescent="0.2">
      <c r="A105" s="119"/>
      <c r="B105" s="120"/>
      <c r="C105" s="137"/>
    </row>
    <row r="106" spans="1:3" x14ac:dyDescent="0.2">
      <c r="A106" s="119"/>
      <c r="B106" s="120"/>
      <c r="C106" s="137"/>
    </row>
    <row r="107" spans="1:3" x14ac:dyDescent="0.2">
      <c r="A107" s="121"/>
      <c r="B107" s="122"/>
      <c r="C107" s="137"/>
    </row>
    <row r="108" spans="1:3" x14ac:dyDescent="0.2">
      <c r="A108" s="117" t="s">
        <v>21</v>
      </c>
      <c r="B108" s="118"/>
      <c r="C108" s="137"/>
    </row>
    <row r="109" spans="1:3" x14ac:dyDescent="0.2">
      <c r="A109" s="119"/>
      <c r="B109" s="120"/>
      <c r="C109" s="137"/>
    </row>
    <row r="110" spans="1:3" x14ac:dyDescent="0.2">
      <c r="A110" s="119"/>
      <c r="B110" s="120"/>
      <c r="C110" s="137"/>
    </row>
    <row r="111" spans="1:3" x14ac:dyDescent="0.2">
      <c r="A111" s="121"/>
      <c r="B111" s="122"/>
      <c r="C111" s="137"/>
    </row>
    <row r="112" spans="1:3" x14ac:dyDescent="0.2">
      <c r="A112" s="117" t="s">
        <v>22</v>
      </c>
      <c r="B112" s="118"/>
      <c r="C112" s="137"/>
    </row>
    <row r="113" spans="1:3" x14ac:dyDescent="0.2">
      <c r="A113" s="119"/>
      <c r="B113" s="120"/>
      <c r="C113" s="137"/>
    </row>
    <row r="114" spans="1:3" x14ac:dyDescent="0.2">
      <c r="A114" s="119"/>
      <c r="B114" s="120"/>
      <c r="C114" s="137"/>
    </row>
    <row r="115" spans="1:3" x14ac:dyDescent="0.2">
      <c r="A115" s="121"/>
      <c r="B115" s="122"/>
      <c r="C115" s="137"/>
    </row>
  </sheetData>
  <sheetProtection algorithmName="SHA-512" hashValue="/lP3IF0Ts9W/zgK/otF6jqDhoHK7t5xJ7YeSqwB0iBXuwYgObqDWINDUUTOkTWvm0QtMx/Hs76bJIn5vDliBJg==" saltValue="Zi5Zo73C+WGgO5+lPoCHRg==" spinCount="100000" sheet="1" objects="1" scenarios="1" selectLockedCells="1"/>
  <mergeCells count="44">
    <mergeCell ref="C6:C9"/>
    <mergeCell ref="D6:F7"/>
    <mergeCell ref="G6:G9"/>
    <mergeCell ref="H6:M7"/>
    <mergeCell ref="H8:H9"/>
    <mergeCell ref="I8:I9"/>
    <mergeCell ref="J8:J9"/>
    <mergeCell ref="K8:K9"/>
    <mergeCell ref="L8:L9"/>
    <mergeCell ref="M8:M9"/>
    <mergeCell ref="A104:B107"/>
    <mergeCell ref="C104:C107"/>
    <mergeCell ref="A108:B111"/>
    <mergeCell ref="C108:C111"/>
    <mergeCell ref="A112:B115"/>
    <mergeCell ref="C112:C115"/>
    <mergeCell ref="A92:B95"/>
    <mergeCell ref="C92:C95"/>
    <mergeCell ref="A96:B99"/>
    <mergeCell ref="C96:C99"/>
    <mergeCell ref="A100:B103"/>
    <mergeCell ref="C100:C103"/>
    <mergeCell ref="A80:B83"/>
    <mergeCell ref="C80:C83"/>
    <mergeCell ref="A84:B87"/>
    <mergeCell ref="C84:C87"/>
    <mergeCell ref="A88:B91"/>
    <mergeCell ref="C88:C91"/>
    <mergeCell ref="A68:B73"/>
    <mergeCell ref="A76:B79"/>
    <mergeCell ref="A2:G2"/>
    <mergeCell ref="A4:G5"/>
    <mergeCell ref="B33:B52"/>
    <mergeCell ref="A33:A52"/>
    <mergeCell ref="A53:A62"/>
    <mergeCell ref="B53:B62"/>
    <mergeCell ref="F34:G52"/>
    <mergeCell ref="F54:G62"/>
    <mergeCell ref="C76:C79"/>
    <mergeCell ref="D8:D9"/>
    <mergeCell ref="E8:E9"/>
    <mergeCell ref="F8:F9"/>
    <mergeCell ref="A6:A9"/>
    <mergeCell ref="B6:B9"/>
  </mergeCells>
  <phoneticPr fontId="1" type="noConversion"/>
  <pageMargins left="0.7" right="0.7" top="0.75" bottom="0.75" header="0.3" footer="0.3"/>
  <pageSetup scale="83" fitToHeight="4"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4"/>
  <sheetViews>
    <sheetView workbookViewId="0">
      <pane xSplit="3" ySplit="11" topLeftCell="D68" activePane="bottomRight" state="frozen"/>
      <selection pane="topRight" activeCell="D1" sqref="D1"/>
      <selection pane="bottomLeft" activeCell="A7" sqref="A7"/>
      <selection pane="bottomRight" activeCell="F72" sqref="F72"/>
    </sheetView>
  </sheetViews>
  <sheetFormatPr defaultColWidth="10.625" defaultRowHeight="12.75" x14ac:dyDescent="0.2"/>
  <cols>
    <col min="1" max="1" width="8.625" style="106" customWidth="1"/>
    <col min="2" max="2" width="4.625" style="107"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18"/>
      <c r="B1" s="19"/>
      <c r="C1" s="18"/>
      <c r="D1" s="18"/>
      <c r="E1" s="18"/>
      <c r="F1" s="18"/>
      <c r="G1" s="18"/>
      <c r="H1" s="18"/>
      <c r="I1" s="18"/>
      <c r="J1" s="18"/>
      <c r="K1" s="18"/>
      <c r="L1" s="18"/>
      <c r="M1" s="18"/>
    </row>
    <row r="2" spans="1:13" ht="18.75" x14ac:dyDescent="0.3">
      <c r="A2" s="123" t="s">
        <v>131</v>
      </c>
      <c r="B2" s="123"/>
      <c r="C2" s="123"/>
      <c r="D2" s="123"/>
      <c r="E2" s="123"/>
      <c r="F2" s="123"/>
      <c r="G2" s="123"/>
      <c r="H2" s="18"/>
      <c r="I2" s="18"/>
      <c r="J2" s="18"/>
      <c r="K2" s="18"/>
      <c r="L2" s="18"/>
      <c r="M2" s="18"/>
    </row>
    <row r="3" spans="1:13" ht="18" customHeight="1" x14ac:dyDescent="0.2">
      <c r="A3" s="18"/>
      <c r="B3" s="19"/>
      <c r="C3" s="18"/>
      <c r="D3" s="18"/>
      <c r="E3" s="18"/>
      <c r="F3" s="18"/>
      <c r="G3" s="18"/>
      <c r="H3" s="18"/>
      <c r="I3" s="18"/>
      <c r="J3" s="18"/>
      <c r="K3" s="18"/>
      <c r="L3" s="18"/>
      <c r="M3" s="18"/>
    </row>
    <row r="4" spans="1:13" ht="12.95" customHeight="1" x14ac:dyDescent="0.25">
      <c r="A4" s="49" t="s">
        <v>133</v>
      </c>
      <c r="B4" s="49"/>
      <c r="C4" s="49"/>
      <c r="D4" s="49"/>
      <c r="E4" s="49"/>
      <c r="F4" s="49"/>
      <c r="G4" s="49"/>
      <c r="H4" s="18"/>
      <c r="I4" s="18"/>
      <c r="J4" s="18"/>
      <c r="K4" s="18"/>
      <c r="L4" s="18"/>
      <c r="M4" s="18"/>
    </row>
    <row r="5" spans="1:13" ht="15" x14ac:dyDescent="0.25">
      <c r="A5" s="45"/>
      <c r="B5" s="46"/>
      <c r="C5" s="39"/>
      <c r="D5" s="40"/>
      <c r="E5" s="40"/>
      <c r="F5" s="40"/>
      <c r="G5" s="41"/>
      <c r="H5" s="18"/>
      <c r="I5" s="18"/>
      <c r="J5" s="18"/>
      <c r="K5" s="18"/>
      <c r="L5" s="18"/>
      <c r="M5" s="18"/>
    </row>
    <row r="6" spans="1:13" ht="14.1" customHeight="1" x14ac:dyDescent="0.2">
      <c r="A6" s="158" t="s">
        <v>132</v>
      </c>
      <c r="B6" s="158"/>
      <c r="C6" s="158"/>
      <c r="D6" s="158"/>
      <c r="E6" s="158"/>
      <c r="F6" s="158"/>
      <c r="G6" s="158"/>
      <c r="H6" s="18"/>
      <c r="I6" s="18"/>
      <c r="J6" s="18"/>
      <c r="K6" s="18"/>
      <c r="L6" s="18"/>
      <c r="M6" s="18"/>
    </row>
    <row r="7" spans="1:13" ht="14.1" customHeight="1" x14ac:dyDescent="0.2">
      <c r="A7" s="158"/>
      <c r="B7" s="158"/>
      <c r="C7" s="158"/>
      <c r="D7" s="158"/>
      <c r="E7" s="158"/>
      <c r="F7" s="158"/>
      <c r="G7" s="158"/>
      <c r="H7" s="18"/>
      <c r="I7" s="18"/>
      <c r="J7" s="18"/>
      <c r="K7" s="18"/>
      <c r="L7" s="18"/>
      <c r="M7" s="18"/>
    </row>
    <row r="8" spans="1:13" ht="14.1" customHeight="1" x14ac:dyDescent="0.2">
      <c r="A8" s="159" t="s">
        <v>23</v>
      </c>
      <c r="B8" s="161" t="s">
        <v>24</v>
      </c>
      <c r="C8" s="140" t="s">
        <v>25</v>
      </c>
      <c r="D8" s="159" t="s">
        <v>27</v>
      </c>
      <c r="E8" s="159"/>
      <c r="F8" s="159"/>
      <c r="G8" s="160" t="s">
        <v>6</v>
      </c>
      <c r="H8" s="157" t="s">
        <v>7</v>
      </c>
      <c r="I8" s="157"/>
      <c r="J8" s="157"/>
      <c r="K8" s="157"/>
      <c r="L8" s="157"/>
      <c r="M8" s="157"/>
    </row>
    <row r="9" spans="1:13" ht="14.1" customHeight="1" x14ac:dyDescent="0.2">
      <c r="A9" s="159"/>
      <c r="B9" s="161"/>
      <c r="C9" s="140"/>
      <c r="D9" s="159"/>
      <c r="E9" s="159"/>
      <c r="F9" s="159"/>
      <c r="G9" s="160"/>
      <c r="H9" s="157"/>
      <c r="I9" s="157"/>
      <c r="J9" s="157"/>
      <c r="K9" s="157"/>
      <c r="L9" s="157"/>
      <c r="M9" s="157"/>
    </row>
    <row r="10" spans="1:13" ht="14.1" customHeight="1" x14ac:dyDescent="0.2">
      <c r="A10" s="159"/>
      <c r="B10" s="161"/>
      <c r="C10" s="140"/>
      <c r="D10" s="140" t="s">
        <v>173</v>
      </c>
      <c r="E10" s="140" t="s">
        <v>247</v>
      </c>
      <c r="F10" s="140" t="s">
        <v>248</v>
      </c>
      <c r="G10" s="160"/>
      <c r="H10" s="140" t="s">
        <v>26</v>
      </c>
      <c r="I10" s="157" t="s">
        <v>10</v>
      </c>
      <c r="J10" s="157" t="s">
        <v>8</v>
      </c>
      <c r="K10" s="157" t="s">
        <v>11</v>
      </c>
      <c r="L10" s="157" t="s">
        <v>9</v>
      </c>
      <c r="M10" s="157" t="s">
        <v>12</v>
      </c>
    </row>
    <row r="11" spans="1:13" ht="14.1" customHeight="1" x14ac:dyDescent="0.2">
      <c r="A11" s="159"/>
      <c r="B11" s="161"/>
      <c r="C11" s="140"/>
      <c r="D11" s="140"/>
      <c r="E11" s="140"/>
      <c r="F11" s="140"/>
      <c r="G11" s="160"/>
      <c r="H11" s="140"/>
      <c r="I11" s="157"/>
      <c r="J11" s="157"/>
      <c r="K11" s="157"/>
      <c r="L11" s="157"/>
      <c r="M11" s="157"/>
    </row>
    <row r="12" spans="1:13" ht="14.1" customHeight="1" x14ac:dyDescent="0.2">
      <c r="A12" s="75" t="s">
        <v>249</v>
      </c>
      <c r="B12" s="76">
        <v>1</v>
      </c>
      <c r="C12" s="90" t="s">
        <v>341</v>
      </c>
      <c r="D12" s="20"/>
      <c r="E12" s="20"/>
      <c r="F12" s="20"/>
      <c r="G12" s="21" t="s">
        <v>73</v>
      </c>
      <c r="H12" s="105" t="s">
        <v>29</v>
      </c>
      <c r="I12" s="105" t="s">
        <v>29</v>
      </c>
      <c r="J12" s="105" t="s">
        <v>29</v>
      </c>
      <c r="K12" s="105" t="s">
        <v>29</v>
      </c>
      <c r="L12" s="105" t="s">
        <v>29</v>
      </c>
      <c r="M12" s="105" t="s">
        <v>29</v>
      </c>
    </row>
    <row r="13" spans="1:13" ht="27.95" customHeight="1" x14ac:dyDescent="0.2">
      <c r="A13" s="75" t="s">
        <v>217</v>
      </c>
      <c r="B13" s="76">
        <f t="shared" ref="B13:B48" si="0">B12+1</f>
        <v>2</v>
      </c>
      <c r="C13" s="91" t="s">
        <v>263</v>
      </c>
      <c r="D13" s="20"/>
      <c r="E13" s="20"/>
      <c r="F13" s="20"/>
      <c r="G13" s="21" t="s">
        <v>73</v>
      </c>
      <c r="H13" s="105" t="s">
        <v>29</v>
      </c>
      <c r="I13" s="105" t="s">
        <v>29</v>
      </c>
      <c r="J13" s="105" t="s">
        <v>29</v>
      </c>
      <c r="K13" s="105" t="s">
        <v>29</v>
      </c>
      <c r="L13" s="105" t="s">
        <v>29</v>
      </c>
      <c r="M13" s="105" t="s">
        <v>29</v>
      </c>
    </row>
    <row r="14" spans="1:13" ht="42" customHeight="1" x14ac:dyDescent="0.2">
      <c r="A14" s="75" t="s">
        <v>217</v>
      </c>
      <c r="B14" s="76">
        <f t="shared" si="0"/>
        <v>3</v>
      </c>
      <c r="C14" s="91" t="s">
        <v>373</v>
      </c>
      <c r="D14" s="24"/>
      <c r="E14" s="24"/>
      <c r="F14" s="24"/>
      <c r="G14" s="21" t="s">
        <v>73</v>
      </c>
      <c r="H14" s="105" t="s">
        <v>29</v>
      </c>
      <c r="I14" s="105" t="s">
        <v>29</v>
      </c>
      <c r="J14" s="105" t="s">
        <v>29</v>
      </c>
      <c r="K14" s="105" t="s">
        <v>29</v>
      </c>
      <c r="L14" s="105" t="s">
        <v>29</v>
      </c>
      <c r="M14" s="105" t="s">
        <v>29</v>
      </c>
    </row>
    <row r="15" spans="1:13" ht="42" customHeight="1" x14ac:dyDescent="0.2">
      <c r="A15" s="84" t="s">
        <v>217</v>
      </c>
      <c r="B15" s="76">
        <f t="shared" si="0"/>
        <v>4</v>
      </c>
      <c r="C15" s="92" t="s">
        <v>388</v>
      </c>
      <c r="D15" s="50"/>
      <c r="E15" s="50"/>
      <c r="F15" s="50"/>
      <c r="G15" s="21" t="s">
        <v>73</v>
      </c>
      <c r="H15" s="105" t="s">
        <v>29</v>
      </c>
      <c r="I15" s="105" t="s">
        <v>29</v>
      </c>
      <c r="J15" s="105" t="s">
        <v>29</v>
      </c>
      <c r="K15" s="105" t="s">
        <v>29</v>
      </c>
      <c r="L15" s="105" t="s">
        <v>29</v>
      </c>
      <c r="M15" s="105" t="s">
        <v>29</v>
      </c>
    </row>
    <row r="16" spans="1:13" ht="27.95" customHeight="1" x14ac:dyDescent="0.2">
      <c r="A16" s="84" t="s">
        <v>305</v>
      </c>
      <c r="B16" s="76">
        <f t="shared" si="0"/>
        <v>5</v>
      </c>
      <c r="C16" s="92" t="s">
        <v>416</v>
      </c>
      <c r="D16" s="50"/>
      <c r="E16" s="50"/>
      <c r="F16" s="50"/>
      <c r="G16" s="21" t="s">
        <v>73</v>
      </c>
      <c r="H16" s="105" t="s">
        <v>29</v>
      </c>
      <c r="I16" s="105" t="s">
        <v>29</v>
      </c>
      <c r="J16" s="115"/>
      <c r="K16" s="105" t="s">
        <v>29</v>
      </c>
      <c r="L16" s="105" t="s">
        <v>29</v>
      </c>
      <c r="M16" s="105" t="s">
        <v>29</v>
      </c>
    </row>
    <row r="17" spans="1:13" ht="14.25" x14ac:dyDescent="0.2">
      <c r="A17" s="84" t="s">
        <v>305</v>
      </c>
      <c r="B17" s="76">
        <f t="shared" si="0"/>
        <v>6</v>
      </c>
      <c r="C17" s="92" t="s">
        <v>238</v>
      </c>
      <c r="D17" s="51"/>
      <c r="E17" s="51"/>
      <c r="F17" s="51"/>
      <c r="G17" s="21" t="s">
        <v>73</v>
      </c>
      <c r="H17" s="105" t="s">
        <v>29</v>
      </c>
      <c r="I17" s="105" t="s">
        <v>29</v>
      </c>
      <c r="J17" s="115"/>
      <c r="K17" s="105" t="s">
        <v>29</v>
      </c>
      <c r="L17" s="105" t="s">
        <v>29</v>
      </c>
      <c r="M17" s="105" t="s">
        <v>29</v>
      </c>
    </row>
    <row r="18" spans="1:13" ht="27.95" customHeight="1" x14ac:dyDescent="0.2">
      <c r="A18" s="84" t="s">
        <v>239</v>
      </c>
      <c r="B18" s="76">
        <f t="shared" si="0"/>
        <v>7</v>
      </c>
      <c r="C18" s="92" t="s">
        <v>412</v>
      </c>
      <c r="D18" s="30"/>
      <c r="E18" s="30"/>
      <c r="F18" s="30"/>
      <c r="G18" s="21" t="s">
        <v>73</v>
      </c>
      <c r="H18" s="105" t="s">
        <v>29</v>
      </c>
      <c r="I18" s="105" t="s">
        <v>29</v>
      </c>
      <c r="J18" s="115"/>
      <c r="K18" s="105" t="s">
        <v>29</v>
      </c>
      <c r="L18" s="105" t="s">
        <v>29</v>
      </c>
      <c r="M18" s="105" t="s">
        <v>29</v>
      </c>
    </row>
    <row r="19" spans="1:13" ht="27.95" customHeight="1" x14ac:dyDescent="0.2">
      <c r="A19" s="84" t="s">
        <v>239</v>
      </c>
      <c r="B19" s="76">
        <f t="shared" si="0"/>
        <v>8</v>
      </c>
      <c r="C19" s="92" t="s">
        <v>366</v>
      </c>
      <c r="D19" s="25"/>
      <c r="E19" s="25"/>
      <c r="F19" s="25"/>
      <c r="G19" s="21" t="s">
        <v>73</v>
      </c>
      <c r="H19" s="105" t="s">
        <v>29</v>
      </c>
      <c r="I19" s="105" t="s">
        <v>29</v>
      </c>
      <c r="J19" s="115"/>
      <c r="K19" s="105" t="s">
        <v>29</v>
      </c>
      <c r="L19" s="105" t="s">
        <v>29</v>
      </c>
      <c r="M19" s="105" t="s">
        <v>29</v>
      </c>
    </row>
    <row r="20" spans="1:13" ht="14.25" x14ac:dyDescent="0.2">
      <c r="A20" s="75" t="s">
        <v>302</v>
      </c>
      <c r="B20" s="76">
        <f t="shared" si="0"/>
        <v>9</v>
      </c>
      <c r="C20" s="91" t="s">
        <v>60</v>
      </c>
      <c r="D20" s="20"/>
      <c r="E20" s="20"/>
      <c r="F20" s="20"/>
      <c r="G20" s="21" t="s">
        <v>73</v>
      </c>
      <c r="H20" s="105" t="s">
        <v>29</v>
      </c>
      <c r="I20" s="105" t="s">
        <v>29</v>
      </c>
      <c r="J20" s="115"/>
      <c r="K20" s="105" t="s">
        <v>29</v>
      </c>
      <c r="L20" s="105" t="s">
        <v>29</v>
      </c>
      <c r="M20" s="105" t="s">
        <v>29</v>
      </c>
    </row>
    <row r="21" spans="1:13" ht="27.95" customHeight="1" x14ac:dyDescent="0.2">
      <c r="A21" s="75" t="s">
        <v>301</v>
      </c>
      <c r="B21" s="76">
        <f t="shared" si="0"/>
        <v>10</v>
      </c>
      <c r="C21" s="91" t="s">
        <v>306</v>
      </c>
      <c r="D21" s="22"/>
      <c r="E21" s="22"/>
      <c r="F21" s="22"/>
      <c r="G21" s="21" t="s">
        <v>442</v>
      </c>
      <c r="H21" s="105" t="s">
        <v>29</v>
      </c>
      <c r="I21" s="115"/>
      <c r="J21" s="105" t="s">
        <v>29</v>
      </c>
      <c r="K21" s="115"/>
      <c r="L21" s="115"/>
      <c r="M21" s="115"/>
    </row>
    <row r="22" spans="1:13" ht="27.95" customHeight="1" x14ac:dyDescent="0.2">
      <c r="A22" s="75" t="s">
        <v>301</v>
      </c>
      <c r="B22" s="76">
        <f t="shared" si="0"/>
        <v>11</v>
      </c>
      <c r="C22" s="91" t="s">
        <v>394</v>
      </c>
      <c r="D22" s="22"/>
      <c r="E22" s="22"/>
      <c r="F22" s="22"/>
      <c r="G22" s="21" t="s">
        <v>73</v>
      </c>
      <c r="H22" s="105" t="s">
        <v>29</v>
      </c>
      <c r="I22" s="115"/>
      <c r="J22" s="105" t="s">
        <v>29</v>
      </c>
      <c r="K22" s="115"/>
      <c r="L22" s="115"/>
      <c r="M22" s="115"/>
    </row>
    <row r="23" spans="1:13" ht="14.1" customHeight="1" x14ac:dyDescent="0.2">
      <c r="A23" s="75" t="s">
        <v>301</v>
      </c>
      <c r="B23" s="76">
        <f t="shared" si="0"/>
        <v>12</v>
      </c>
      <c r="C23" s="91" t="s">
        <v>374</v>
      </c>
      <c r="D23" s="20"/>
      <c r="E23" s="20"/>
      <c r="F23" s="20"/>
      <c r="G23" s="21" t="s">
        <v>73</v>
      </c>
      <c r="H23" s="105" t="s">
        <v>29</v>
      </c>
      <c r="I23" s="115"/>
      <c r="J23" s="105" t="s">
        <v>29</v>
      </c>
      <c r="K23" s="115"/>
      <c r="L23" s="115"/>
      <c r="M23" s="115"/>
    </row>
    <row r="24" spans="1:13" ht="27.95" customHeight="1" x14ac:dyDescent="0.2">
      <c r="A24" s="75" t="s">
        <v>301</v>
      </c>
      <c r="B24" s="76">
        <f t="shared" si="0"/>
        <v>13</v>
      </c>
      <c r="C24" s="91" t="s">
        <v>354</v>
      </c>
      <c r="D24" s="20"/>
      <c r="E24" s="20"/>
      <c r="F24" s="20"/>
      <c r="G24" s="21" t="s">
        <v>73</v>
      </c>
      <c r="H24" s="105" t="s">
        <v>29</v>
      </c>
      <c r="I24" s="105" t="s">
        <v>29</v>
      </c>
      <c r="J24" s="105" t="s">
        <v>29</v>
      </c>
      <c r="K24" s="105" t="s">
        <v>29</v>
      </c>
      <c r="L24" s="105" t="s">
        <v>29</v>
      </c>
      <c r="M24" s="105" t="s">
        <v>29</v>
      </c>
    </row>
    <row r="25" spans="1:13" ht="27.95" customHeight="1" x14ac:dyDescent="0.2">
      <c r="A25" s="75" t="s">
        <v>383</v>
      </c>
      <c r="B25" s="76">
        <f t="shared" si="0"/>
        <v>14</v>
      </c>
      <c r="C25" s="91" t="s">
        <v>203</v>
      </c>
      <c r="D25" s="22"/>
      <c r="E25" s="22"/>
      <c r="F25" s="22"/>
      <c r="G25" s="21" t="s">
        <v>442</v>
      </c>
      <c r="H25" s="105" t="s">
        <v>29</v>
      </c>
      <c r="I25" s="115"/>
      <c r="J25" s="105" t="s">
        <v>29</v>
      </c>
      <c r="K25" s="115"/>
      <c r="L25" s="115"/>
      <c r="M25" s="115"/>
    </row>
    <row r="26" spans="1:13" ht="14.1" customHeight="1" x14ac:dyDescent="0.2">
      <c r="A26" s="75" t="s">
        <v>243</v>
      </c>
      <c r="B26" s="76">
        <f t="shared" si="0"/>
        <v>15</v>
      </c>
      <c r="C26" s="91" t="s">
        <v>141</v>
      </c>
      <c r="D26" s="20"/>
      <c r="E26" s="20"/>
      <c r="F26" s="20"/>
      <c r="G26" s="21" t="s">
        <v>73</v>
      </c>
      <c r="H26" s="105" t="s">
        <v>29</v>
      </c>
      <c r="I26" s="115"/>
      <c r="J26" s="105" t="s">
        <v>29</v>
      </c>
      <c r="K26" s="115"/>
      <c r="L26" s="115"/>
      <c r="M26" s="115"/>
    </row>
    <row r="27" spans="1:13" ht="27.95" customHeight="1" x14ac:dyDescent="0.2">
      <c r="A27" s="84" t="s">
        <v>243</v>
      </c>
      <c r="B27" s="76">
        <f t="shared" si="0"/>
        <v>16</v>
      </c>
      <c r="C27" s="92" t="s">
        <v>142</v>
      </c>
      <c r="D27" s="30"/>
      <c r="E27" s="30"/>
      <c r="F27" s="30"/>
      <c r="G27" s="21" t="s">
        <v>73</v>
      </c>
      <c r="H27" s="105" t="s">
        <v>29</v>
      </c>
      <c r="I27" s="115"/>
      <c r="J27" s="105" t="s">
        <v>29</v>
      </c>
      <c r="K27" s="115"/>
      <c r="L27" s="115"/>
      <c r="M27" s="115"/>
    </row>
    <row r="28" spans="1:13" ht="27.95" customHeight="1" x14ac:dyDescent="0.2">
      <c r="A28" s="81" t="s">
        <v>188</v>
      </c>
      <c r="B28" s="76">
        <f t="shared" si="0"/>
        <v>17</v>
      </c>
      <c r="C28" s="91" t="s">
        <v>177</v>
      </c>
      <c r="D28" s="22"/>
      <c r="E28" s="22"/>
      <c r="F28" s="22"/>
      <c r="G28" s="21" t="s">
        <v>442</v>
      </c>
      <c r="H28" s="115"/>
      <c r="I28" s="115"/>
      <c r="J28" s="105" t="s">
        <v>29</v>
      </c>
      <c r="K28" s="115"/>
      <c r="L28" s="115"/>
      <c r="M28" s="115"/>
    </row>
    <row r="29" spans="1:13" ht="14.1" customHeight="1" x14ac:dyDescent="0.2">
      <c r="A29" s="85" t="s">
        <v>243</v>
      </c>
      <c r="B29" s="76">
        <f t="shared" si="0"/>
        <v>18</v>
      </c>
      <c r="C29" s="90" t="s">
        <v>242</v>
      </c>
      <c r="D29" s="44"/>
      <c r="E29" s="44"/>
      <c r="F29" s="44"/>
      <c r="G29" s="21" t="s">
        <v>442</v>
      </c>
      <c r="H29" s="105" t="s">
        <v>29</v>
      </c>
      <c r="I29" s="115"/>
      <c r="J29" s="105" t="s">
        <v>29</v>
      </c>
      <c r="K29" s="115"/>
      <c r="L29" s="115"/>
      <c r="M29" s="115"/>
    </row>
    <row r="30" spans="1:13" ht="27.95" customHeight="1" x14ac:dyDescent="0.2">
      <c r="A30" s="86" t="s">
        <v>243</v>
      </c>
      <c r="B30" s="76">
        <f t="shared" si="0"/>
        <v>19</v>
      </c>
      <c r="C30" s="90" t="s">
        <v>224</v>
      </c>
      <c r="D30" s="23"/>
      <c r="E30" s="23"/>
      <c r="F30" s="23"/>
      <c r="G30" s="21" t="s">
        <v>442</v>
      </c>
      <c r="H30" s="115"/>
      <c r="I30" s="115"/>
      <c r="J30" s="105" t="s">
        <v>29</v>
      </c>
      <c r="K30" s="115"/>
      <c r="L30" s="115"/>
      <c r="M30" s="105" t="s">
        <v>29</v>
      </c>
    </row>
    <row r="31" spans="1:13" ht="27.95" customHeight="1" x14ac:dyDescent="0.2">
      <c r="A31" s="75" t="s">
        <v>189</v>
      </c>
      <c r="B31" s="76">
        <f t="shared" si="0"/>
        <v>20</v>
      </c>
      <c r="C31" s="91" t="s">
        <v>324</v>
      </c>
      <c r="D31" s="22"/>
      <c r="E31" s="22"/>
      <c r="F31" s="22"/>
      <c r="G31" s="21" t="s">
        <v>73</v>
      </c>
      <c r="H31" s="115"/>
      <c r="I31" s="115"/>
      <c r="J31" s="105" t="s">
        <v>29</v>
      </c>
      <c r="K31" s="115"/>
      <c r="L31" s="115"/>
      <c r="M31" s="105" t="s">
        <v>29</v>
      </c>
    </row>
    <row r="32" spans="1:13" ht="14.1" customHeight="1" x14ac:dyDescent="0.2">
      <c r="A32" s="85" t="s">
        <v>332</v>
      </c>
      <c r="B32" s="76">
        <f t="shared" si="0"/>
        <v>21</v>
      </c>
      <c r="C32" s="90" t="s">
        <v>244</v>
      </c>
      <c r="D32" s="44"/>
      <c r="E32" s="44"/>
      <c r="F32" s="44"/>
      <c r="G32" s="21" t="s">
        <v>73</v>
      </c>
      <c r="H32" s="105" t="s">
        <v>29</v>
      </c>
      <c r="I32" s="115"/>
      <c r="J32" s="105" t="s">
        <v>29</v>
      </c>
      <c r="K32" s="115"/>
      <c r="L32" s="115"/>
      <c r="M32" s="115"/>
    </row>
    <row r="33" spans="1:13" ht="27.95" customHeight="1" x14ac:dyDescent="0.2">
      <c r="A33" s="75" t="s">
        <v>333</v>
      </c>
      <c r="B33" s="76">
        <f t="shared" si="0"/>
        <v>22</v>
      </c>
      <c r="C33" s="91" t="s">
        <v>61</v>
      </c>
      <c r="D33" s="22"/>
      <c r="E33" s="22"/>
      <c r="F33" s="22"/>
      <c r="G33" s="21" t="s">
        <v>73</v>
      </c>
      <c r="H33" s="105" t="s">
        <v>29</v>
      </c>
      <c r="I33" s="115"/>
      <c r="J33" s="105" t="s">
        <v>29</v>
      </c>
      <c r="K33" s="115"/>
      <c r="L33" s="115"/>
      <c r="M33" s="115"/>
    </row>
    <row r="34" spans="1:13" ht="14.1" customHeight="1" x14ac:dyDescent="0.2">
      <c r="A34" s="75" t="s">
        <v>205</v>
      </c>
      <c r="B34" s="76">
        <f t="shared" si="0"/>
        <v>23</v>
      </c>
      <c r="C34" s="91" t="s">
        <v>204</v>
      </c>
      <c r="D34" s="20"/>
      <c r="E34" s="20"/>
      <c r="F34" s="20"/>
      <c r="G34" s="21" t="s">
        <v>73</v>
      </c>
      <c r="H34" s="105" t="s">
        <v>29</v>
      </c>
      <c r="I34" s="115"/>
      <c r="J34" s="105" t="s">
        <v>29</v>
      </c>
      <c r="K34" s="115"/>
      <c r="L34" s="115"/>
      <c r="M34" s="115"/>
    </row>
    <row r="35" spans="1:13" ht="27.95" customHeight="1" x14ac:dyDescent="0.2">
      <c r="A35" s="75" t="s">
        <v>206</v>
      </c>
      <c r="B35" s="76">
        <f t="shared" si="0"/>
        <v>24</v>
      </c>
      <c r="C35" s="91" t="s">
        <v>408</v>
      </c>
      <c r="D35" s="22"/>
      <c r="E35" s="22"/>
      <c r="F35" s="22"/>
      <c r="G35" s="21" t="s">
        <v>73</v>
      </c>
      <c r="H35" s="105" t="s">
        <v>29</v>
      </c>
      <c r="I35" s="105" t="s">
        <v>29</v>
      </c>
      <c r="J35" s="105" t="s">
        <v>29</v>
      </c>
      <c r="K35" s="115"/>
      <c r="L35" s="105" t="s">
        <v>29</v>
      </c>
      <c r="M35" s="115"/>
    </row>
    <row r="36" spans="1:13" ht="14.1" customHeight="1" x14ac:dyDescent="0.2">
      <c r="A36" s="75" t="s">
        <v>187</v>
      </c>
      <c r="B36" s="76">
        <f t="shared" si="0"/>
        <v>25</v>
      </c>
      <c r="C36" s="91" t="s">
        <v>276</v>
      </c>
      <c r="D36" s="52"/>
      <c r="E36" s="52"/>
      <c r="F36" s="52"/>
      <c r="G36" s="21" t="s">
        <v>73</v>
      </c>
      <c r="H36" s="105" t="s">
        <v>29</v>
      </c>
      <c r="I36" s="115"/>
      <c r="J36" s="115"/>
      <c r="K36" s="115"/>
      <c r="L36" s="115"/>
      <c r="M36" s="115"/>
    </row>
    <row r="37" spans="1:13" ht="14.1" customHeight="1" x14ac:dyDescent="0.2">
      <c r="A37" s="75" t="s">
        <v>277</v>
      </c>
      <c r="B37" s="76">
        <f>B36+1</f>
        <v>26</v>
      </c>
      <c r="C37" s="91" t="s">
        <v>62</v>
      </c>
      <c r="D37" s="20"/>
      <c r="E37" s="20"/>
      <c r="F37" s="53"/>
      <c r="G37" s="21" t="s">
        <v>442</v>
      </c>
      <c r="H37" s="105" t="s">
        <v>29</v>
      </c>
      <c r="I37" s="115"/>
      <c r="J37" s="115"/>
      <c r="K37" s="105" t="s">
        <v>29</v>
      </c>
      <c r="L37" s="105" t="s">
        <v>29</v>
      </c>
      <c r="M37" s="115"/>
    </row>
    <row r="38" spans="1:13" ht="27.95" customHeight="1" x14ac:dyDescent="0.2">
      <c r="A38" s="75" t="s">
        <v>260</v>
      </c>
      <c r="B38" s="76">
        <f t="shared" si="0"/>
        <v>27</v>
      </c>
      <c r="C38" s="91" t="s">
        <v>395</v>
      </c>
      <c r="D38" s="20"/>
      <c r="E38" s="20"/>
      <c r="F38" s="20"/>
      <c r="G38" s="21" t="s">
        <v>73</v>
      </c>
      <c r="H38" s="105" t="s">
        <v>29</v>
      </c>
      <c r="I38" s="105" t="s">
        <v>29</v>
      </c>
      <c r="J38" s="105" t="s">
        <v>29</v>
      </c>
      <c r="K38" s="105" t="s">
        <v>29</v>
      </c>
      <c r="L38" s="105" t="s">
        <v>29</v>
      </c>
      <c r="M38" s="105" t="s">
        <v>29</v>
      </c>
    </row>
    <row r="39" spans="1:13" ht="27.95" customHeight="1" x14ac:dyDescent="0.2">
      <c r="A39" s="81" t="s">
        <v>260</v>
      </c>
      <c r="B39" s="76">
        <f t="shared" si="0"/>
        <v>28</v>
      </c>
      <c r="C39" s="91" t="s">
        <v>270</v>
      </c>
      <c r="D39" s="20"/>
      <c r="E39" s="20"/>
      <c r="F39" s="20"/>
      <c r="G39" s="21" t="s">
        <v>73</v>
      </c>
      <c r="H39" s="105" t="s">
        <v>29</v>
      </c>
      <c r="I39" s="115"/>
      <c r="J39" s="115"/>
      <c r="K39" s="115"/>
      <c r="L39" s="115"/>
      <c r="M39" s="115"/>
    </row>
    <row r="40" spans="1:13" ht="27.95" customHeight="1" x14ac:dyDescent="0.2">
      <c r="A40" s="75" t="s">
        <v>278</v>
      </c>
      <c r="B40" s="76">
        <f t="shared" si="0"/>
        <v>29</v>
      </c>
      <c r="C40" s="91" t="s">
        <v>214</v>
      </c>
      <c r="D40" s="20"/>
      <c r="E40" s="20"/>
      <c r="F40" s="20"/>
      <c r="G40" s="21" t="s">
        <v>73</v>
      </c>
      <c r="H40" s="105" t="s">
        <v>29</v>
      </c>
      <c r="I40" s="115"/>
      <c r="J40" s="115"/>
      <c r="K40" s="115"/>
      <c r="L40" s="105" t="s">
        <v>29</v>
      </c>
      <c r="M40" s="115"/>
    </row>
    <row r="41" spans="1:13" ht="14.1" customHeight="1" x14ac:dyDescent="0.2">
      <c r="A41" s="75" t="s">
        <v>278</v>
      </c>
      <c r="B41" s="76">
        <f t="shared" si="0"/>
        <v>30</v>
      </c>
      <c r="C41" s="93" t="s">
        <v>289</v>
      </c>
      <c r="D41" s="27"/>
      <c r="E41" s="27"/>
      <c r="F41" s="27"/>
      <c r="G41" s="21" t="s">
        <v>442</v>
      </c>
      <c r="H41" s="105" t="s">
        <v>29</v>
      </c>
      <c r="I41" s="115"/>
      <c r="J41" s="115"/>
      <c r="K41" s="115"/>
      <c r="L41" s="115"/>
      <c r="M41" s="115"/>
    </row>
    <row r="42" spans="1:13" ht="14.1" customHeight="1" x14ac:dyDescent="0.2">
      <c r="A42" s="81" t="s">
        <v>278</v>
      </c>
      <c r="B42" s="76">
        <f t="shared" si="0"/>
        <v>31</v>
      </c>
      <c r="C42" s="91" t="s">
        <v>426</v>
      </c>
      <c r="D42" s="20"/>
      <c r="E42" s="20"/>
      <c r="F42" s="20"/>
      <c r="G42" s="21" t="s">
        <v>442</v>
      </c>
      <c r="H42" s="105" t="s">
        <v>29</v>
      </c>
      <c r="I42" s="115"/>
      <c r="J42" s="115"/>
      <c r="K42" s="115"/>
      <c r="L42" s="115"/>
      <c r="M42" s="115"/>
    </row>
    <row r="43" spans="1:13" ht="14.1" customHeight="1" x14ac:dyDescent="0.2">
      <c r="A43" s="81" t="s">
        <v>363</v>
      </c>
      <c r="B43" s="76">
        <f t="shared" si="0"/>
        <v>32</v>
      </c>
      <c r="C43" s="91" t="s">
        <v>379</v>
      </c>
      <c r="D43" s="20"/>
      <c r="E43" s="20"/>
      <c r="F43" s="20"/>
      <c r="G43" s="21" t="s">
        <v>442</v>
      </c>
      <c r="H43" s="105" t="s">
        <v>29</v>
      </c>
      <c r="I43" s="105" t="s">
        <v>29</v>
      </c>
      <c r="J43" s="115"/>
      <c r="K43" s="115"/>
      <c r="L43" s="105" t="s">
        <v>29</v>
      </c>
      <c r="M43" s="115"/>
    </row>
    <row r="44" spans="1:13" ht="14.1" customHeight="1" x14ac:dyDescent="0.2">
      <c r="A44" s="81" t="s">
        <v>364</v>
      </c>
      <c r="B44" s="76">
        <f t="shared" si="0"/>
        <v>33</v>
      </c>
      <c r="C44" s="91" t="s">
        <v>63</v>
      </c>
      <c r="D44" s="20"/>
      <c r="E44" s="20"/>
      <c r="F44" s="20"/>
      <c r="G44" s="21" t="s">
        <v>442</v>
      </c>
      <c r="H44" s="115"/>
      <c r="I44" s="105" t="s">
        <v>29</v>
      </c>
      <c r="J44" s="115"/>
      <c r="K44" s="115"/>
      <c r="L44" s="105" t="s">
        <v>29</v>
      </c>
      <c r="M44" s="115"/>
    </row>
    <row r="45" spans="1:13" ht="14.1" customHeight="1" x14ac:dyDescent="0.2">
      <c r="A45" s="81" t="s">
        <v>424</v>
      </c>
      <c r="B45" s="76">
        <f t="shared" si="0"/>
        <v>34</v>
      </c>
      <c r="C45" s="92" t="s">
        <v>155</v>
      </c>
      <c r="D45" s="30"/>
      <c r="E45" s="30"/>
      <c r="F45" s="30"/>
      <c r="G45" s="21" t="s">
        <v>442</v>
      </c>
      <c r="H45" s="115"/>
      <c r="I45" s="115"/>
      <c r="J45" s="115"/>
      <c r="K45" s="105" t="s">
        <v>29</v>
      </c>
      <c r="L45" s="105" t="s">
        <v>29</v>
      </c>
      <c r="M45" s="115"/>
    </row>
    <row r="46" spans="1:13" ht="27.95" customHeight="1" x14ac:dyDescent="0.2">
      <c r="A46" s="86" t="s">
        <v>425</v>
      </c>
      <c r="B46" s="76">
        <f t="shared" si="0"/>
        <v>35</v>
      </c>
      <c r="C46" s="94" t="s">
        <v>272</v>
      </c>
      <c r="D46" s="30"/>
      <c r="E46" s="30"/>
      <c r="F46" s="30"/>
      <c r="G46" s="21" t="s">
        <v>442</v>
      </c>
      <c r="H46" s="115"/>
      <c r="I46" s="115"/>
      <c r="J46" s="115"/>
      <c r="K46" s="115"/>
      <c r="L46" s="105" t="s">
        <v>29</v>
      </c>
      <c r="M46" s="115"/>
    </row>
    <row r="47" spans="1:13" ht="27.95" customHeight="1" x14ac:dyDescent="0.2">
      <c r="A47" s="85" t="s">
        <v>156</v>
      </c>
      <c r="B47" s="76">
        <f t="shared" si="0"/>
        <v>36</v>
      </c>
      <c r="C47" s="94" t="s">
        <v>380</v>
      </c>
      <c r="D47" s="20"/>
      <c r="E47" s="20"/>
      <c r="F47" s="20"/>
      <c r="G47" s="21" t="s">
        <v>73</v>
      </c>
      <c r="H47" s="105" t="s">
        <v>29</v>
      </c>
      <c r="I47" s="105" t="s">
        <v>29</v>
      </c>
      <c r="J47" s="115"/>
      <c r="K47" s="115"/>
      <c r="L47" s="105" t="s">
        <v>29</v>
      </c>
      <c r="M47" s="115"/>
    </row>
    <row r="48" spans="1:13" ht="14.1" customHeight="1" x14ac:dyDescent="0.2">
      <c r="A48" s="75" t="s">
        <v>254</v>
      </c>
      <c r="B48" s="76">
        <f t="shared" si="0"/>
        <v>37</v>
      </c>
      <c r="C48" s="91" t="s">
        <v>32</v>
      </c>
      <c r="D48" s="20"/>
      <c r="E48" s="20"/>
      <c r="F48" s="20"/>
      <c r="G48" s="21" t="s">
        <v>442</v>
      </c>
      <c r="H48" s="115"/>
      <c r="I48" s="105" t="s">
        <v>29</v>
      </c>
      <c r="J48" s="115"/>
      <c r="K48" s="105" t="s">
        <v>29</v>
      </c>
      <c r="L48" s="105" t="s">
        <v>29</v>
      </c>
      <c r="M48" s="115"/>
    </row>
    <row r="49" spans="1:13" ht="27.95" customHeight="1" x14ac:dyDescent="0.2">
      <c r="A49" s="81" t="s">
        <v>255</v>
      </c>
      <c r="B49" s="76">
        <v>38</v>
      </c>
      <c r="C49" s="91" t="s">
        <v>381</v>
      </c>
      <c r="D49" s="20"/>
      <c r="E49" s="20"/>
      <c r="F49" s="20"/>
      <c r="G49" s="21" t="s">
        <v>73</v>
      </c>
      <c r="H49" s="115"/>
      <c r="I49" s="115"/>
      <c r="J49" s="105" t="s">
        <v>29</v>
      </c>
      <c r="K49" s="105" t="s">
        <v>29</v>
      </c>
      <c r="L49" s="115"/>
      <c r="M49" s="105" t="s">
        <v>29</v>
      </c>
    </row>
    <row r="50" spans="1:13" ht="14.25" x14ac:dyDescent="0.2">
      <c r="A50" s="75" t="s">
        <v>255</v>
      </c>
      <c r="B50" s="76">
        <f t="shared" ref="B50:B74" si="1">B49+1</f>
        <v>39</v>
      </c>
      <c r="C50" s="91" t="s">
        <v>382</v>
      </c>
      <c r="D50" s="20"/>
      <c r="E50" s="20"/>
      <c r="F50" s="20"/>
      <c r="G50" s="21" t="s">
        <v>73</v>
      </c>
      <c r="H50" s="115"/>
      <c r="I50" s="115"/>
      <c r="J50" s="105" t="s">
        <v>29</v>
      </c>
      <c r="K50" s="105" t="s">
        <v>29</v>
      </c>
      <c r="L50" s="105" t="s">
        <v>29</v>
      </c>
      <c r="M50" s="105" t="s">
        <v>29</v>
      </c>
    </row>
    <row r="51" spans="1:13" ht="27.95" customHeight="1" x14ac:dyDescent="0.2">
      <c r="A51" s="75" t="s">
        <v>255</v>
      </c>
      <c r="B51" s="76">
        <f t="shared" si="1"/>
        <v>40</v>
      </c>
      <c r="C51" s="91" t="s">
        <v>273</v>
      </c>
      <c r="D51" s="20"/>
      <c r="E51" s="20"/>
      <c r="F51" s="20"/>
      <c r="G51" s="21" t="s">
        <v>73</v>
      </c>
      <c r="H51" s="115"/>
      <c r="I51" s="115"/>
      <c r="J51" s="105" t="s">
        <v>29</v>
      </c>
      <c r="K51" s="105" t="s">
        <v>29</v>
      </c>
      <c r="L51" s="105" t="s">
        <v>29</v>
      </c>
      <c r="M51" s="105" t="s">
        <v>29</v>
      </c>
    </row>
    <row r="52" spans="1:13" ht="14.1" customHeight="1" x14ac:dyDescent="0.2">
      <c r="A52" s="75" t="s">
        <v>335</v>
      </c>
      <c r="B52" s="76">
        <f t="shared" si="1"/>
        <v>41</v>
      </c>
      <c r="C52" s="91" t="s">
        <v>33</v>
      </c>
      <c r="D52" s="20"/>
      <c r="E52" s="20"/>
      <c r="F52" s="20"/>
      <c r="G52" s="21" t="s">
        <v>73</v>
      </c>
      <c r="H52" s="115"/>
      <c r="I52" s="115"/>
      <c r="J52" s="105" t="s">
        <v>29</v>
      </c>
      <c r="K52" s="105" t="s">
        <v>29</v>
      </c>
      <c r="L52" s="115"/>
      <c r="M52" s="105" t="s">
        <v>29</v>
      </c>
    </row>
    <row r="53" spans="1:13" ht="27.95" customHeight="1" x14ac:dyDescent="0.2">
      <c r="A53" s="81" t="s">
        <v>335</v>
      </c>
      <c r="B53" s="76">
        <f t="shared" si="1"/>
        <v>42</v>
      </c>
      <c r="C53" s="91" t="s">
        <v>279</v>
      </c>
      <c r="D53" s="20"/>
      <c r="E53" s="20"/>
      <c r="F53" s="20"/>
      <c r="G53" s="21" t="s">
        <v>73</v>
      </c>
      <c r="H53" s="115"/>
      <c r="I53" s="115"/>
      <c r="J53" s="105" t="s">
        <v>29</v>
      </c>
      <c r="K53" s="105" t="s">
        <v>29</v>
      </c>
      <c r="L53" s="105" t="s">
        <v>29</v>
      </c>
      <c r="M53" s="105" t="s">
        <v>29</v>
      </c>
    </row>
    <row r="54" spans="1:13" ht="14.1" customHeight="1" x14ac:dyDescent="0.2">
      <c r="A54" s="75" t="s">
        <v>335</v>
      </c>
      <c r="B54" s="76">
        <f>B53+1</f>
        <v>43</v>
      </c>
      <c r="C54" s="91" t="s">
        <v>274</v>
      </c>
      <c r="D54" s="20"/>
      <c r="E54" s="20"/>
      <c r="F54" s="20"/>
      <c r="G54" s="21" t="s">
        <v>73</v>
      </c>
      <c r="H54" s="115"/>
      <c r="I54" s="115"/>
      <c r="J54" s="105" t="s">
        <v>29</v>
      </c>
      <c r="K54" s="105" t="s">
        <v>29</v>
      </c>
      <c r="L54" s="115"/>
      <c r="M54" s="115"/>
    </row>
    <row r="55" spans="1:13" ht="56.1" customHeight="1" x14ac:dyDescent="0.2">
      <c r="A55" s="87" t="s">
        <v>357</v>
      </c>
      <c r="B55" s="76">
        <f t="shared" si="1"/>
        <v>44</v>
      </c>
      <c r="C55" s="92" t="s">
        <v>362</v>
      </c>
      <c r="D55" s="30"/>
      <c r="E55" s="30"/>
      <c r="F55" s="30"/>
      <c r="G55" s="21" t="s">
        <v>73</v>
      </c>
      <c r="H55" s="115"/>
      <c r="I55" s="115"/>
      <c r="J55" s="105" t="s">
        <v>29</v>
      </c>
      <c r="K55" s="105" t="s">
        <v>29</v>
      </c>
      <c r="L55" s="105" t="s">
        <v>29</v>
      </c>
      <c r="M55" s="115"/>
    </row>
    <row r="56" spans="1:13" ht="14.25" x14ac:dyDescent="0.2">
      <c r="A56" s="75" t="s">
        <v>275</v>
      </c>
      <c r="B56" s="76">
        <f t="shared" si="1"/>
        <v>45</v>
      </c>
      <c r="C56" s="91" t="s">
        <v>292</v>
      </c>
      <c r="D56" s="20"/>
      <c r="E56" s="20"/>
      <c r="F56" s="20"/>
      <c r="G56" s="21" t="s">
        <v>73</v>
      </c>
      <c r="H56" s="115"/>
      <c r="I56" s="115"/>
      <c r="J56" s="115"/>
      <c r="K56" s="115"/>
      <c r="L56" s="115"/>
      <c r="M56" s="105" t="s">
        <v>29</v>
      </c>
    </row>
    <row r="57" spans="1:13" ht="25.5" x14ac:dyDescent="0.2">
      <c r="A57" s="75" t="s">
        <v>275</v>
      </c>
      <c r="B57" s="76">
        <f t="shared" si="1"/>
        <v>46</v>
      </c>
      <c r="C57" s="91" t="s">
        <v>336</v>
      </c>
      <c r="D57" s="20"/>
      <c r="E57" s="20"/>
      <c r="F57" s="20"/>
      <c r="G57" s="21" t="s">
        <v>442</v>
      </c>
      <c r="H57" s="115"/>
      <c r="I57" s="115"/>
      <c r="J57" s="105" t="s">
        <v>29</v>
      </c>
      <c r="K57" s="115"/>
      <c r="L57" s="115"/>
      <c r="M57" s="105" t="s">
        <v>29</v>
      </c>
    </row>
    <row r="58" spans="1:13" ht="25.5" x14ac:dyDescent="0.2">
      <c r="A58" s="75" t="s">
        <v>275</v>
      </c>
      <c r="B58" s="76">
        <f t="shared" si="1"/>
        <v>47</v>
      </c>
      <c r="C58" s="95" t="s">
        <v>313</v>
      </c>
      <c r="D58" s="20"/>
      <c r="E58" s="20"/>
      <c r="F58" s="20"/>
      <c r="G58" s="21" t="s">
        <v>442</v>
      </c>
      <c r="H58" s="105" t="s">
        <v>29</v>
      </c>
      <c r="I58" s="105" t="s">
        <v>29</v>
      </c>
      <c r="J58" s="105" t="s">
        <v>29</v>
      </c>
      <c r="K58" s="105" t="s">
        <v>29</v>
      </c>
      <c r="L58" s="105" t="s">
        <v>29</v>
      </c>
      <c r="M58" s="105" t="s">
        <v>29</v>
      </c>
    </row>
    <row r="59" spans="1:13" ht="27.95" customHeight="1" x14ac:dyDescent="0.2">
      <c r="A59" s="75" t="s">
        <v>293</v>
      </c>
      <c r="B59" s="76">
        <f t="shared" si="1"/>
        <v>48</v>
      </c>
      <c r="C59" s="91" t="s">
        <v>134</v>
      </c>
      <c r="D59" s="20"/>
      <c r="E59" s="20"/>
      <c r="F59" s="20"/>
      <c r="G59" s="21" t="s">
        <v>73</v>
      </c>
      <c r="H59" s="115"/>
      <c r="I59" s="115"/>
      <c r="J59" s="115"/>
      <c r="K59" s="115"/>
      <c r="L59" s="115"/>
      <c r="M59" s="105" t="s">
        <v>29</v>
      </c>
    </row>
    <row r="60" spans="1:13" ht="14.1" customHeight="1" x14ac:dyDescent="0.2">
      <c r="A60" s="81" t="s">
        <v>157</v>
      </c>
      <c r="B60" s="76">
        <f t="shared" si="1"/>
        <v>49</v>
      </c>
      <c r="C60" s="91" t="s">
        <v>212</v>
      </c>
      <c r="D60" s="20"/>
      <c r="E60" s="20"/>
      <c r="F60" s="20"/>
      <c r="G60" s="21" t="s">
        <v>73</v>
      </c>
      <c r="H60" s="115"/>
      <c r="I60" s="115"/>
      <c r="J60" s="105" t="s">
        <v>29</v>
      </c>
      <c r="K60" s="115"/>
      <c r="L60" s="115"/>
      <c r="M60" s="105" t="s">
        <v>29</v>
      </c>
    </row>
    <row r="61" spans="1:13" ht="27.95" customHeight="1" x14ac:dyDescent="0.2">
      <c r="A61" s="75" t="s">
        <v>325</v>
      </c>
      <c r="B61" s="76">
        <f t="shared" si="1"/>
        <v>50</v>
      </c>
      <c r="C61" s="91" t="s">
        <v>197</v>
      </c>
      <c r="D61" s="20"/>
      <c r="E61" s="20"/>
      <c r="F61" s="20"/>
      <c r="G61" s="21" t="s">
        <v>73</v>
      </c>
      <c r="H61" s="105" t="s">
        <v>29</v>
      </c>
      <c r="I61" s="105" t="s">
        <v>29</v>
      </c>
      <c r="J61" s="115"/>
      <c r="K61" s="115"/>
      <c r="L61" s="105" t="s">
        <v>29</v>
      </c>
      <c r="M61" s="105" t="s">
        <v>29</v>
      </c>
    </row>
    <row r="62" spans="1:13" ht="14.1" customHeight="1" x14ac:dyDescent="0.2">
      <c r="A62" s="75" t="s">
        <v>326</v>
      </c>
      <c r="B62" s="76">
        <f t="shared" si="1"/>
        <v>51</v>
      </c>
      <c r="C62" s="91" t="s">
        <v>327</v>
      </c>
      <c r="D62" s="20"/>
      <c r="E62" s="20"/>
      <c r="F62" s="20"/>
      <c r="G62" s="21" t="s">
        <v>442</v>
      </c>
      <c r="H62" s="115"/>
      <c r="I62" s="105" t="s">
        <v>29</v>
      </c>
      <c r="J62" s="115"/>
      <c r="K62" s="115"/>
      <c r="L62" s="115"/>
      <c r="M62" s="105" t="s">
        <v>29</v>
      </c>
    </row>
    <row r="63" spans="1:13" ht="14.1" customHeight="1" x14ac:dyDescent="0.2">
      <c r="A63" s="75" t="s">
        <v>328</v>
      </c>
      <c r="B63" s="76">
        <f t="shared" si="1"/>
        <v>52</v>
      </c>
      <c r="C63" s="91" t="s">
        <v>393</v>
      </c>
      <c r="D63" s="20"/>
      <c r="E63" s="20"/>
      <c r="F63" s="20"/>
      <c r="G63" s="21" t="s">
        <v>73</v>
      </c>
      <c r="H63" s="105" t="s">
        <v>29</v>
      </c>
      <c r="I63" s="105" t="s">
        <v>29</v>
      </c>
      <c r="J63" s="115"/>
      <c r="K63" s="115"/>
      <c r="L63" s="105" t="s">
        <v>29</v>
      </c>
      <c r="M63" s="105" t="s">
        <v>29</v>
      </c>
    </row>
    <row r="64" spans="1:13" ht="27.95" customHeight="1" x14ac:dyDescent="0.2">
      <c r="A64" s="75" t="s">
        <v>329</v>
      </c>
      <c r="B64" s="76">
        <f t="shared" si="1"/>
        <v>53</v>
      </c>
      <c r="C64" s="91" t="s">
        <v>34</v>
      </c>
      <c r="D64" s="20"/>
      <c r="E64" s="20"/>
      <c r="F64" s="20"/>
      <c r="G64" s="21" t="s">
        <v>73</v>
      </c>
      <c r="H64" s="115"/>
      <c r="I64" s="115"/>
      <c r="J64" s="115"/>
      <c r="K64" s="115"/>
      <c r="L64" s="115"/>
      <c r="M64" s="105" t="s">
        <v>29</v>
      </c>
    </row>
    <row r="65" spans="1:13" ht="42" customHeight="1" x14ac:dyDescent="0.2">
      <c r="A65" s="84" t="s">
        <v>330</v>
      </c>
      <c r="B65" s="76">
        <f t="shared" si="1"/>
        <v>54</v>
      </c>
      <c r="C65" s="92" t="s">
        <v>201</v>
      </c>
      <c r="D65" s="30"/>
      <c r="E65" s="30"/>
      <c r="F65" s="30"/>
      <c r="G65" s="21" t="s">
        <v>73</v>
      </c>
      <c r="H65" s="105" t="s">
        <v>29</v>
      </c>
      <c r="I65" s="105" t="s">
        <v>29</v>
      </c>
      <c r="J65" s="115"/>
      <c r="K65" s="115"/>
      <c r="L65" s="105" t="s">
        <v>29</v>
      </c>
      <c r="M65" s="105" t="s">
        <v>29</v>
      </c>
    </row>
    <row r="66" spans="1:13" ht="27.95" customHeight="1" x14ac:dyDescent="0.2">
      <c r="A66" s="84" t="s">
        <v>418</v>
      </c>
      <c r="B66" s="76">
        <f t="shared" si="1"/>
        <v>55</v>
      </c>
      <c r="C66" s="92" t="s">
        <v>417</v>
      </c>
      <c r="D66" s="30"/>
      <c r="E66" s="30"/>
      <c r="F66" s="30"/>
      <c r="G66" s="21" t="s">
        <v>73</v>
      </c>
      <c r="H66" s="115"/>
      <c r="I66" s="115"/>
      <c r="J66" s="115"/>
      <c r="K66" s="115"/>
      <c r="L66" s="115"/>
      <c r="M66" s="105" t="s">
        <v>29</v>
      </c>
    </row>
    <row r="67" spans="1:13" ht="14.25" x14ac:dyDescent="0.2">
      <c r="A67" s="75" t="s">
        <v>213</v>
      </c>
      <c r="B67" s="76">
        <f t="shared" si="1"/>
        <v>56</v>
      </c>
      <c r="C67" s="91" t="s">
        <v>215</v>
      </c>
      <c r="D67" s="20"/>
      <c r="E67" s="20"/>
      <c r="F67" s="20"/>
      <c r="G67" s="21" t="s">
        <v>73</v>
      </c>
      <c r="H67" s="105" t="s">
        <v>29</v>
      </c>
      <c r="I67" s="105" t="s">
        <v>29</v>
      </c>
      <c r="J67" s="115"/>
      <c r="K67" s="105" t="s">
        <v>29</v>
      </c>
      <c r="L67" s="105" t="s">
        <v>29</v>
      </c>
      <c r="M67" s="105" t="s">
        <v>29</v>
      </c>
    </row>
    <row r="68" spans="1:13" ht="42" customHeight="1" x14ac:dyDescent="0.2">
      <c r="A68" s="75" t="s">
        <v>213</v>
      </c>
      <c r="B68" s="76">
        <f t="shared" si="1"/>
        <v>57</v>
      </c>
      <c r="C68" s="91" t="s">
        <v>202</v>
      </c>
      <c r="D68" s="20"/>
      <c r="E68" s="20"/>
      <c r="F68" s="20"/>
      <c r="G68" s="21" t="s">
        <v>442</v>
      </c>
      <c r="H68" s="105" t="s">
        <v>29</v>
      </c>
      <c r="I68" s="105" t="s">
        <v>29</v>
      </c>
      <c r="J68" s="115"/>
      <c r="K68" s="105" t="s">
        <v>29</v>
      </c>
      <c r="L68" s="105" t="s">
        <v>29</v>
      </c>
      <c r="M68" s="105" t="s">
        <v>29</v>
      </c>
    </row>
    <row r="69" spans="1:13" ht="27.95" customHeight="1" x14ac:dyDescent="0.2">
      <c r="A69" s="81" t="s">
        <v>216</v>
      </c>
      <c r="B69" s="76">
        <f t="shared" si="1"/>
        <v>58</v>
      </c>
      <c r="C69" s="91" t="s">
        <v>186</v>
      </c>
      <c r="D69" s="22"/>
      <c r="E69" s="22"/>
      <c r="F69" s="22"/>
      <c r="G69" s="21" t="s">
        <v>73</v>
      </c>
      <c r="H69" s="105" t="s">
        <v>29</v>
      </c>
      <c r="I69" s="105" t="s">
        <v>29</v>
      </c>
      <c r="J69" s="105" t="s">
        <v>29</v>
      </c>
      <c r="K69" s="105" t="s">
        <v>29</v>
      </c>
      <c r="L69" s="105" t="s">
        <v>29</v>
      </c>
      <c r="M69" s="105" t="s">
        <v>29</v>
      </c>
    </row>
    <row r="70" spans="1:13" ht="27.95" customHeight="1" x14ac:dyDescent="0.2">
      <c r="A70" s="75" t="s">
        <v>258</v>
      </c>
      <c r="B70" s="76">
        <f t="shared" si="1"/>
        <v>59</v>
      </c>
      <c r="C70" s="91" t="s">
        <v>259</v>
      </c>
      <c r="D70" s="22"/>
      <c r="E70" s="22"/>
      <c r="F70" s="22"/>
      <c r="G70" s="21" t="s">
        <v>73</v>
      </c>
      <c r="H70" s="105" t="s">
        <v>29</v>
      </c>
      <c r="I70" s="105" t="s">
        <v>29</v>
      </c>
      <c r="J70" s="105" t="s">
        <v>29</v>
      </c>
      <c r="K70" s="105" t="s">
        <v>29</v>
      </c>
      <c r="L70" s="105" t="s">
        <v>29</v>
      </c>
      <c r="M70" s="105" t="s">
        <v>29</v>
      </c>
    </row>
    <row r="71" spans="1:13" ht="14.1" customHeight="1" x14ac:dyDescent="0.2">
      <c r="A71" s="75" t="s">
        <v>209</v>
      </c>
      <c r="B71" s="76">
        <f t="shared" si="1"/>
        <v>60</v>
      </c>
      <c r="C71" s="91" t="s">
        <v>392</v>
      </c>
      <c r="D71" s="24"/>
      <c r="E71" s="24"/>
      <c r="F71" s="24"/>
      <c r="G71" s="21" t="s">
        <v>73</v>
      </c>
      <c r="H71" s="115"/>
      <c r="I71" s="115"/>
      <c r="J71" s="115"/>
      <c r="K71" s="115"/>
      <c r="L71" s="115"/>
      <c r="M71" s="105" t="s">
        <v>29</v>
      </c>
    </row>
    <row r="72" spans="1:13" ht="27.95" customHeight="1" x14ac:dyDescent="0.2">
      <c r="A72" s="75" t="s">
        <v>209</v>
      </c>
      <c r="B72" s="76">
        <f t="shared" si="1"/>
        <v>61</v>
      </c>
      <c r="C72" s="91" t="s">
        <v>413</v>
      </c>
      <c r="D72" s="20"/>
      <c r="E72" s="20"/>
      <c r="F72" s="20"/>
      <c r="G72" s="21" t="s">
        <v>73</v>
      </c>
      <c r="H72" s="115"/>
      <c r="I72" s="115"/>
      <c r="J72" s="115"/>
      <c r="K72" s="115"/>
      <c r="L72" s="115"/>
      <c r="M72" s="105" t="s">
        <v>29</v>
      </c>
    </row>
    <row r="73" spans="1:13" ht="69.95" customHeight="1" x14ac:dyDescent="0.2">
      <c r="A73" s="75"/>
      <c r="B73" s="76">
        <f t="shared" si="1"/>
        <v>62</v>
      </c>
      <c r="C73" s="91" t="s">
        <v>39</v>
      </c>
      <c r="D73" s="20"/>
      <c r="E73" s="20"/>
      <c r="F73" s="20"/>
      <c r="G73" s="21" t="s">
        <v>73</v>
      </c>
      <c r="H73" s="105" t="s">
        <v>29</v>
      </c>
      <c r="I73" s="105" t="s">
        <v>29</v>
      </c>
      <c r="J73" s="105" t="s">
        <v>29</v>
      </c>
      <c r="K73" s="105" t="s">
        <v>29</v>
      </c>
      <c r="L73" s="105" t="s">
        <v>29</v>
      </c>
      <c r="M73" s="105" t="s">
        <v>29</v>
      </c>
    </row>
    <row r="74" spans="1:13" ht="27.95" customHeight="1" x14ac:dyDescent="0.2">
      <c r="A74" s="75"/>
      <c r="B74" s="76">
        <f t="shared" si="1"/>
        <v>63</v>
      </c>
      <c r="C74" s="91" t="s">
        <v>43</v>
      </c>
      <c r="D74" s="20"/>
      <c r="E74" s="20"/>
      <c r="F74" s="20"/>
      <c r="G74" s="21" t="s">
        <v>386</v>
      </c>
      <c r="H74" s="105" t="s">
        <v>29</v>
      </c>
      <c r="I74" s="105" t="s">
        <v>29</v>
      </c>
      <c r="J74" s="105" t="s">
        <v>29</v>
      </c>
      <c r="K74" s="105" t="s">
        <v>29</v>
      </c>
      <c r="L74" s="105" t="s">
        <v>29</v>
      </c>
      <c r="M74" s="105" t="s">
        <v>29</v>
      </c>
    </row>
    <row r="75" spans="1:13" ht="14.1" customHeight="1" x14ac:dyDescent="0.2"/>
    <row r="76" spans="1:13" ht="14.1" customHeight="1" x14ac:dyDescent="0.2">
      <c r="A76" s="18"/>
      <c r="B76" s="19"/>
      <c r="C76" s="18"/>
      <c r="D76" s="57" t="s">
        <v>87</v>
      </c>
      <c r="E76" s="57" t="s">
        <v>173</v>
      </c>
      <c r="F76" s="57" t="s">
        <v>247</v>
      </c>
      <c r="G76" s="57" t="s">
        <v>248</v>
      </c>
    </row>
    <row r="77" spans="1:13" ht="14.1" customHeight="1" x14ac:dyDescent="0.2">
      <c r="A77" s="116" t="s">
        <v>128</v>
      </c>
      <c r="B77" s="116"/>
      <c r="C77" s="58" t="s">
        <v>129</v>
      </c>
      <c r="D77" s="57">
        <f>COUNTIF(G12:G74,"PT")</f>
        <v>1</v>
      </c>
      <c r="E77" s="57">
        <f>COUNTA(D74)</f>
        <v>0</v>
      </c>
      <c r="F77" s="57">
        <f>COUNTA(E74)</f>
        <v>0</v>
      </c>
      <c r="G77" s="57">
        <f>COUNTA(F74)</f>
        <v>0</v>
      </c>
    </row>
    <row r="78" spans="1:13" x14ac:dyDescent="0.2">
      <c r="A78" s="116"/>
      <c r="B78" s="116"/>
      <c r="C78" s="58" t="s">
        <v>130</v>
      </c>
      <c r="D78" s="57">
        <f>COUNTIF(G12:G74,"SO")</f>
        <v>17</v>
      </c>
      <c r="E78" s="57">
        <f>COUNTA(D21,D25,D28:D30,D37,D41:D46,D48,D57:D58,D62,D68)</f>
        <v>0</v>
      </c>
      <c r="F78" s="57">
        <f>COUNTA(E21,E25,E28:E30,E37,E41:E46,E48,E57:E58,E62,E68)</f>
        <v>0</v>
      </c>
      <c r="G78" s="57">
        <f>COUNTA(F21,F25,F28:F30,F37,F41:F46,F48,F57:F58,F62,F68)</f>
        <v>0</v>
      </c>
    </row>
    <row r="79" spans="1:13" x14ac:dyDescent="0.2">
      <c r="A79" s="116"/>
      <c r="B79" s="116"/>
      <c r="C79" s="58" t="s">
        <v>86</v>
      </c>
      <c r="D79" s="57">
        <f>COUNTIF(G12:G74,"NC")</f>
        <v>45</v>
      </c>
      <c r="E79" s="57">
        <f>COUNTA(D12:D20,D22:D24,D26:D27,D31:D36,D38:D40,D47,D49:D56,D59:D61,D63:D67,D69:D73)</f>
        <v>0</v>
      </c>
      <c r="F79" s="57">
        <f>COUNTA(E12:E20,E22:E24,E26:E27,E31:E36,E38:E40,E47,E49:E56,E59:E61,E63:E67,E69:E73)</f>
        <v>0</v>
      </c>
      <c r="G79" s="57">
        <f>COUNTA(F12:F20,F22:F24,F26:F27,F31:F36,F38:F40,F47,F49:F56,F59:F61,F63:F67,F69:F73)</f>
        <v>0</v>
      </c>
    </row>
    <row r="80" spans="1:13" x14ac:dyDescent="0.2">
      <c r="A80" s="116"/>
      <c r="B80" s="116"/>
      <c r="C80" s="62" t="s">
        <v>248</v>
      </c>
      <c r="D80" s="59"/>
      <c r="E80" s="61">
        <f>COUNTA(F12:F74)</f>
        <v>0</v>
      </c>
      <c r="F80" s="59"/>
      <c r="G80" s="59"/>
    </row>
    <row r="81" spans="1:7" x14ac:dyDescent="0.2">
      <c r="A81" s="116"/>
      <c r="B81" s="116"/>
      <c r="C81" s="62" t="s">
        <v>173</v>
      </c>
      <c r="D81" s="59"/>
      <c r="E81" s="61">
        <f>COUNTA(D12:D74)</f>
        <v>0</v>
      </c>
      <c r="F81" s="59"/>
      <c r="G81" s="59"/>
    </row>
    <row r="82" spans="1:7" x14ac:dyDescent="0.2">
      <c r="A82" s="116"/>
      <c r="B82" s="116"/>
      <c r="C82" s="62" t="s">
        <v>247</v>
      </c>
      <c r="D82" s="59"/>
      <c r="E82" s="61">
        <f>COUNTA(E12:E74)</f>
        <v>0</v>
      </c>
      <c r="F82" s="59"/>
      <c r="G82" s="59"/>
    </row>
    <row r="85" spans="1:7" x14ac:dyDescent="0.2">
      <c r="A85" s="117" t="s">
        <v>13</v>
      </c>
      <c r="B85" s="118"/>
      <c r="C85" s="137"/>
    </row>
    <row r="86" spans="1:7" x14ac:dyDescent="0.2">
      <c r="A86" s="119"/>
      <c r="B86" s="120"/>
      <c r="C86" s="137"/>
    </row>
    <row r="87" spans="1:7" x14ac:dyDescent="0.2">
      <c r="A87" s="119"/>
      <c r="B87" s="120"/>
      <c r="C87" s="137"/>
    </row>
    <row r="88" spans="1:7" x14ac:dyDescent="0.2">
      <c r="A88" s="121"/>
      <c r="B88" s="122"/>
      <c r="C88" s="137"/>
    </row>
    <row r="89" spans="1:7" x14ac:dyDescent="0.2">
      <c r="A89" s="117" t="s">
        <v>14</v>
      </c>
      <c r="B89" s="118"/>
      <c r="C89" s="137"/>
    </row>
    <row r="90" spans="1:7" x14ac:dyDescent="0.2">
      <c r="A90" s="119"/>
      <c r="B90" s="120"/>
      <c r="C90" s="137"/>
    </row>
    <row r="91" spans="1:7" x14ac:dyDescent="0.2">
      <c r="A91" s="119"/>
      <c r="B91" s="120"/>
      <c r="C91" s="137"/>
    </row>
    <row r="92" spans="1:7" x14ac:dyDescent="0.2">
      <c r="A92" s="121"/>
      <c r="B92" s="122"/>
      <c r="C92" s="137"/>
    </row>
    <row r="93" spans="1:7" x14ac:dyDescent="0.2">
      <c r="A93" s="117" t="s">
        <v>15</v>
      </c>
      <c r="B93" s="118"/>
      <c r="C93" s="137"/>
    </row>
    <row r="94" spans="1:7" x14ac:dyDescent="0.2">
      <c r="A94" s="119"/>
      <c r="B94" s="120"/>
      <c r="C94" s="137"/>
    </row>
    <row r="95" spans="1:7" x14ac:dyDescent="0.2">
      <c r="A95" s="119"/>
      <c r="B95" s="120"/>
      <c r="C95" s="137"/>
    </row>
    <row r="96" spans="1:7" x14ac:dyDescent="0.2">
      <c r="A96" s="121"/>
      <c r="B96" s="122"/>
      <c r="C96" s="137"/>
    </row>
    <row r="97" spans="1:3" x14ac:dyDescent="0.2">
      <c r="A97" s="117" t="s">
        <v>16</v>
      </c>
      <c r="B97" s="118"/>
      <c r="C97" s="137"/>
    </row>
    <row r="98" spans="1:3" x14ac:dyDescent="0.2">
      <c r="A98" s="119"/>
      <c r="B98" s="120"/>
      <c r="C98" s="137"/>
    </row>
    <row r="99" spans="1:3" x14ac:dyDescent="0.2">
      <c r="A99" s="119"/>
      <c r="B99" s="120"/>
      <c r="C99" s="137"/>
    </row>
    <row r="100" spans="1:3" x14ac:dyDescent="0.2">
      <c r="A100" s="121"/>
      <c r="B100" s="122"/>
      <c r="C100" s="137"/>
    </row>
    <row r="101" spans="1:3" x14ac:dyDescent="0.2">
      <c r="A101" s="117" t="s">
        <v>17</v>
      </c>
      <c r="B101" s="118"/>
      <c r="C101" s="137"/>
    </row>
    <row r="102" spans="1:3" x14ac:dyDescent="0.2">
      <c r="A102" s="119"/>
      <c r="B102" s="120"/>
      <c r="C102" s="137"/>
    </row>
    <row r="103" spans="1:3" x14ac:dyDescent="0.2">
      <c r="A103" s="119"/>
      <c r="B103" s="120"/>
      <c r="C103" s="137"/>
    </row>
    <row r="104" spans="1:3" x14ac:dyDescent="0.2">
      <c r="A104" s="121"/>
      <c r="B104" s="122"/>
      <c r="C104" s="137"/>
    </row>
    <row r="105" spans="1:3" x14ac:dyDescent="0.2">
      <c r="A105" s="117" t="s">
        <v>18</v>
      </c>
      <c r="B105" s="118"/>
      <c r="C105" s="137"/>
    </row>
    <row r="106" spans="1:3" x14ac:dyDescent="0.2">
      <c r="A106" s="119"/>
      <c r="B106" s="120"/>
      <c r="C106" s="137"/>
    </row>
    <row r="107" spans="1:3" x14ac:dyDescent="0.2">
      <c r="A107" s="119"/>
      <c r="B107" s="120"/>
      <c r="C107" s="137"/>
    </row>
    <row r="108" spans="1:3" x14ac:dyDescent="0.2">
      <c r="A108" s="121"/>
      <c r="B108" s="122"/>
      <c r="C108" s="137"/>
    </row>
    <row r="109" spans="1:3" x14ac:dyDescent="0.2">
      <c r="A109" s="117" t="s">
        <v>19</v>
      </c>
      <c r="B109" s="118"/>
      <c r="C109" s="137"/>
    </row>
    <row r="110" spans="1:3" x14ac:dyDescent="0.2">
      <c r="A110" s="119"/>
      <c r="B110" s="120"/>
      <c r="C110" s="137"/>
    </row>
    <row r="111" spans="1:3" x14ac:dyDescent="0.2">
      <c r="A111" s="119"/>
      <c r="B111" s="120"/>
      <c r="C111" s="137"/>
    </row>
    <row r="112" spans="1:3" x14ac:dyDescent="0.2">
      <c r="A112" s="121"/>
      <c r="B112" s="122"/>
      <c r="C112" s="137"/>
    </row>
    <row r="113" spans="1:3" x14ac:dyDescent="0.2">
      <c r="A113" s="117" t="s">
        <v>20</v>
      </c>
      <c r="B113" s="118"/>
      <c r="C113" s="137"/>
    </row>
    <row r="114" spans="1:3" x14ac:dyDescent="0.2">
      <c r="A114" s="119"/>
      <c r="B114" s="120"/>
      <c r="C114" s="137"/>
    </row>
    <row r="115" spans="1:3" x14ac:dyDescent="0.2">
      <c r="A115" s="119"/>
      <c r="B115" s="120"/>
      <c r="C115" s="137"/>
    </row>
    <row r="116" spans="1:3" x14ac:dyDescent="0.2">
      <c r="A116" s="121"/>
      <c r="B116" s="122"/>
      <c r="C116" s="137"/>
    </row>
    <row r="117" spans="1:3" x14ac:dyDescent="0.2">
      <c r="A117" s="117" t="s">
        <v>21</v>
      </c>
      <c r="B117" s="118"/>
      <c r="C117" s="137"/>
    </row>
    <row r="118" spans="1:3" x14ac:dyDescent="0.2">
      <c r="A118" s="119"/>
      <c r="B118" s="120"/>
      <c r="C118" s="137"/>
    </row>
    <row r="119" spans="1:3" x14ac:dyDescent="0.2">
      <c r="A119" s="119"/>
      <c r="B119" s="120"/>
      <c r="C119" s="137"/>
    </row>
    <row r="120" spans="1:3" x14ac:dyDescent="0.2">
      <c r="A120" s="121"/>
      <c r="B120" s="122"/>
      <c r="C120" s="137"/>
    </row>
    <row r="121" spans="1:3" x14ac:dyDescent="0.2">
      <c r="A121" s="117" t="s">
        <v>22</v>
      </c>
      <c r="B121" s="118"/>
      <c r="C121" s="137"/>
    </row>
    <row r="122" spans="1:3" x14ac:dyDescent="0.2">
      <c r="A122" s="119"/>
      <c r="B122" s="120"/>
      <c r="C122" s="137"/>
    </row>
    <row r="123" spans="1:3" x14ac:dyDescent="0.2">
      <c r="A123" s="119"/>
      <c r="B123" s="120"/>
      <c r="C123" s="137"/>
    </row>
    <row r="124" spans="1:3" x14ac:dyDescent="0.2">
      <c r="A124" s="121"/>
      <c r="B124" s="122"/>
      <c r="C124" s="137"/>
    </row>
  </sheetData>
  <sheetProtection algorithmName="SHA-512" hashValue="ZfejQmqN3TO1usPNuoYCyu6V0W8XGrUaL6hw7KPjOld0GHXbHaCe49TUvfAErOHYXoD2NHh2o7cyygZhyprz6w==" saltValue="t6xUssfR5SQQ7Zq++ss2JA==" spinCount="100000" sheet="1" objects="1" scenarios="1" selectLockedCells="1"/>
  <mergeCells count="38">
    <mergeCell ref="H10:H11"/>
    <mergeCell ref="I10:I11"/>
    <mergeCell ref="J10:J11"/>
    <mergeCell ref="K10:K11"/>
    <mergeCell ref="L10:L11"/>
    <mergeCell ref="M10:M11"/>
    <mergeCell ref="H8:M9"/>
    <mergeCell ref="A121:B124"/>
    <mergeCell ref="C121:C124"/>
    <mergeCell ref="A8:A11"/>
    <mergeCell ref="B8:B11"/>
    <mergeCell ref="C8:C11"/>
    <mergeCell ref="A109:B112"/>
    <mergeCell ref="C109:C112"/>
    <mergeCell ref="A113:B116"/>
    <mergeCell ref="C113:C116"/>
    <mergeCell ref="A117:B120"/>
    <mergeCell ref="C117:C120"/>
    <mergeCell ref="A97:B100"/>
    <mergeCell ref="C97:C100"/>
    <mergeCell ref="A101:B104"/>
    <mergeCell ref="C101:C104"/>
    <mergeCell ref="A105:B108"/>
    <mergeCell ref="C105:C108"/>
    <mergeCell ref="A85:B88"/>
    <mergeCell ref="C85:C88"/>
    <mergeCell ref="A89:B92"/>
    <mergeCell ref="C89:C92"/>
    <mergeCell ref="A93:B96"/>
    <mergeCell ref="C93:C96"/>
    <mergeCell ref="A77:B82"/>
    <mergeCell ref="A2:G2"/>
    <mergeCell ref="A6:G7"/>
    <mergeCell ref="D8:F9"/>
    <mergeCell ref="D10:D11"/>
    <mergeCell ref="E10:E11"/>
    <mergeCell ref="F10:F11"/>
    <mergeCell ref="G8:G11"/>
  </mergeCells>
  <phoneticPr fontId="1" type="noConversion"/>
  <pageMargins left="0.7" right="0.7" top="0.75" bottom="0.75" header="0.3" footer="0.3"/>
  <pageSetup scale="83" fitToHeight="3"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9"/>
  <sheetViews>
    <sheetView workbookViewId="0">
      <pane xSplit="3" ySplit="9" topLeftCell="D29" activePane="bottomRight" state="frozen"/>
      <selection pane="topRight" activeCell="D1" sqref="D1"/>
      <selection pane="bottomLeft" activeCell="A7" sqref="A7"/>
      <selection pane="bottomRight" activeCell="N37" sqref="N37"/>
    </sheetView>
  </sheetViews>
  <sheetFormatPr defaultColWidth="10.625" defaultRowHeight="12.75" x14ac:dyDescent="0.2"/>
  <cols>
    <col min="1" max="1" width="8.625" style="106" customWidth="1"/>
    <col min="2" max="2" width="4.625" style="107"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18"/>
      <c r="B1" s="19"/>
      <c r="C1" s="18"/>
      <c r="D1" s="18"/>
      <c r="E1" s="18"/>
      <c r="F1" s="18"/>
      <c r="G1" s="18"/>
      <c r="H1" s="18"/>
      <c r="I1" s="18"/>
      <c r="J1" s="18"/>
      <c r="K1" s="18"/>
      <c r="L1" s="18"/>
      <c r="M1" s="18"/>
    </row>
    <row r="2" spans="1:13" ht="18.75" x14ac:dyDescent="0.3">
      <c r="A2" s="123" t="s">
        <v>135</v>
      </c>
      <c r="B2" s="123"/>
      <c r="C2" s="123"/>
      <c r="D2" s="123"/>
      <c r="E2" s="123"/>
      <c r="F2" s="123"/>
      <c r="G2" s="123"/>
      <c r="H2" s="18"/>
      <c r="I2" s="18"/>
      <c r="J2" s="18"/>
      <c r="K2" s="18"/>
      <c r="L2" s="18"/>
      <c r="M2" s="18"/>
    </row>
    <row r="3" spans="1:13" ht="15" x14ac:dyDescent="0.25">
      <c r="A3" s="45"/>
      <c r="B3" s="46"/>
      <c r="C3" s="39"/>
      <c r="D3" s="40"/>
      <c r="E3" s="40"/>
      <c r="F3" s="40"/>
      <c r="G3" s="41"/>
      <c r="H3" s="18"/>
      <c r="I3" s="18"/>
      <c r="J3" s="18"/>
      <c r="K3" s="18"/>
      <c r="L3" s="18"/>
      <c r="M3" s="18"/>
    </row>
    <row r="4" spans="1:13" ht="14.1" customHeight="1" x14ac:dyDescent="0.25">
      <c r="A4" s="47" t="s">
        <v>64</v>
      </c>
      <c r="B4" s="48"/>
      <c r="C4" s="48"/>
      <c r="D4" s="48"/>
      <c r="E4" s="48"/>
      <c r="F4" s="48"/>
      <c r="G4" s="48"/>
      <c r="H4" s="18"/>
      <c r="I4" s="18"/>
      <c r="J4" s="18"/>
      <c r="K4" s="18"/>
      <c r="L4" s="18"/>
      <c r="M4" s="18"/>
    </row>
    <row r="5" spans="1:13" ht="14.1" customHeight="1" x14ac:dyDescent="0.25">
      <c r="A5" s="48"/>
      <c r="B5" s="48"/>
      <c r="C5" s="48"/>
      <c r="D5" s="48"/>
      <c r="E5" s="48"/>
      <c r="F5" s="48"/>
      <c r="G5" s="48"/>
      <c r="H5" s="18"/>
      <c r="I5" s="18"/>
      <c r="J5" s="18"/>
      <c r="K5" s="18"/>
      <c r="L5" s="18"/>
      <c r="M5" s="18"/>
    </row>
    <row r="6" spans="1:13" ht="14.1" customHeight="1" x14ac:dyDescent="0.2">
      <c r="A6" s="159" t="s">
        <v>23</v>
      </c>
      <c r="B6" s="161" t="s">
        <v>24</v>
      </c>
      <c r="C6" s="140" t="s">
        <v>25</v>
      </c>
      <c r="D6" s="159" t="s">
        <v>27</v>
      </c>
      <c r="E6" s="159"/>
      <c r="F6" s="159"/>
      <c r="G6" s="160" t="s">
        <v>6</v>
      </c>
      <c r="H6" s="157" t="s">
        <v>7</v>
      </c>
      <c r="I6" s="157"/>
      <c r="J6" s="157"/>
      <c r="K6" s="157"/>
      <c r="L6" s="157"/>
      <c r="M6" s="157"/>
    </row>
    <row r="7" spans="1:13" ht="14.1" customHeight="1" x14ac:dyDescent="0.2">
      <c r="A7" s="159"/>
      <c r="B7" s="161"/>
      <c r="C7" s="140"/>
      <c r="D7" s="159"/>
      <c r="E7" s="159"/>
      <c r="F7" s="159"/>
      <c r="G7" s="160"/>
      <c r="H7" s="157"/>
      <c r="I7" s="157"/>
      <c r="J7" s="157"/>
      <c r="K7" s="157"/>
      <c r="L7" s="157"/>
      <c r="M7" s="157"/>
    </row>
    <row r="8" spans="1:13" ht="14.1" customHeight="1" x14ac:dyDescent="0.2">
      <c r="A8" s="159"/>
      <c r="B8" s="161"/>
      <c r="C8" s="140"/>
      <c r="D8" s="140" t="s">
        <v>173</v>
      </c>
      <c r="E8" s="140" t="s">
        <v>247</v>
      </c>
      <c r="F8" s="140" t="s">
        <v>248</v>
      </c>
      <c r="G8" s="160"/>
      <c r="H8" s="140" t="s">
        <v>26</v>
      </c>
      <c r="I8" s="157" t="s">
        <v>10</v>
      </c>
      <c r="J8" s="157" t="s">
        <v>8</v>
      </c>
      <c r="K8" s="157" t="s">
        <v>11</v>
      </c>
      <c r="L8" s="157" t="s">
        <v>9</v>
      </c>
      <c r="M8" s="157" t="s">
        <v>12</v>
      </c>
    </row>
    <row r="9" spans="1:13" ht="14.1" customHeight="1" x14ac:dyDescent="0.2">
      <c r="A9" s="159"/>
      <c r="B9" s="161"/>
      <c r="C9" s="140"/>
      <c r="D9" s="140"/>
      <c r="E9" s="140"/>
      <c r="F9" s="140"/>
      <c r="G9" s="160"/>
      <c r="H9" s="140"/>
      <c r="I9" s="157"/>
      <c r="J9" s="157"/>
      <c r="K9" s="157"/>
      <c r="L9" s="157"/>
      <c r="M9" s="157"/>
    </row>
    <row r="10" spans="1:13" ht="27.95" customHeight="1" x14ac:dyDescent="0.2">
      <c r="A10" s="75" t="s">
        <v>249</v>
      </c>
      <c r="B10" s="76">
        <v>64</v>
      </c>
      <c r="C10" s="91" t="s">
        <v>349</v>
      </c>
      <c r="D10" s="20"/>
      <c r="E10" s="20"/>
      <c r="F10" s="20"/>
      <c r="G10" s="21" t="s">
        <v>73</v>
      </c>
      <c r="H10" s="105" t="s">
        <v>29</v>
      </c>
      <c r="I10" s="105" t="s">
        <v>29</v>
      </c>
      <c r="J10" s="105" t="s">
        <v>29</v>
      </c>
      <c r="K10" s="105" t="s">
        <v>29</v>
      </c>
      <c r="L10" s="105" t="s">
        <v>29</v>
      </c>
      <c r="M10" s="105" t="s">
        <v>29</v>
      </c>
    </row>
    <row r="11" spans="1:13" ht="27.95" customHeight="1" x14ac:dyDescent="0.2">
      <c r="A11" s="81" t="s">
        <v>329</v>
      </c>
      <c r="B11" s="88">
        <f t="shared" ref="B11:B29" si="0">B10+1</f>
        <v>65</v>
      </c>
      <c r="C11" s="91" t="s">
        <v>378</v>
      </c>
      <c r="D11" s="28"/>
      <c r="E11" s="28"/>
      <c r="F11" s="20"/>
      <c r="G11" s="21" t="s">
        <v>73</v>
      </c>
      <c r="H11" s="105" t="s">
        <v>29</v>
      </c>
      <c r="I11" s="105" t="s">
        <v>29</v>
      </c>
      <c r="J11" s="105" t="s">
        <v>29</v>
      </c>
      <c r="K11" s="105" t="s">
        <v>29</v>
      </c>
      <c r="L11" s="105" t="s">
        <v>29</v>
      </c>
      <c r="M11" s="67"/>
    </row>
    <row r="12" spans="1:13" ht="27.95" customHeight="1" x14ac:dyDescent="0.2">
      <c r="A12" s="87" t="s">
        <v>405</v>
      </c>
      <c r="B12" s="88">
        <f t="shared" si="0"/>
        <v>66</v>
      </c>
      <c r="C12" s="92" t="s">
        <v>322</v>
      </c>
      <c r="D12" s="34"/>
      <c r="E12" s="34"/>
      <c r="F12" s="30"/>
      <c r="G12" s="21" t="s">
        <v>385</v>
      </c>
      <c r="H12" s="105" t="s">
        <v>29</v>
      </c>
      <c r="I12" s="105" t="s">
        <v>29</v>
      </c>
      <c r="J12" s="105" t="s">
        <v>29</v>
      </c>
      <c r="K12" s="105" t="s">
        <v>29</v>
      </c>
      <c r="L12" s="105" t="s">
        <v>29</v>
      </c>
      <c r="M12" s="105" t="s">
        <v>29</v>
      </c>
    </row>
    <row r="13" spans="1:13" ht="14.1" customHeight="1" x14ac:dyDescent="0.2">
      <c r="A13" s="87" t="s">
        <v>439</v>
      </c>
      <c r="B13" s="88">
        <f t="shared" si="0"/>
        <v>67</v>
      </c>
      <c r="C13" s="92" t="s">
        <v>340</v>
      </c>
      <c r="D13" s="34"/>
      <c r="E13" s="34"/>
      <c r="F13" s="30"/>
      <c r="G13" s="21" t="s">
        <v>73</v>
      </c>
      <c r="H13" s="105" t="s">
        <v>29</v>
      </c>
      <c r="I13" s="105" t="s">
        <v>29</v>
      </c>
      <c r="J13" s="105" t="s">
        <v>29</v>
      </c>
      <c r="K13" s="105" t="s">
        <v>29</v>
      </c>
      <c r="L13" s="105" t="s">
        <v>29</v>
      </c>
      <c r="M13" s="105" t="s">
        <v>29</v>
      </c>
    </row>
    <row r="14" spans="1:13" ht="27.95" customHeight="1" x14ac:dyDescent="0.2">
      <c r="A14" s="87" t="s">
        <v>410</v>
      </c>
      <c r="B14" s="88">
        <f t="shared" si="0"/>
        <v>68</v>
      </c>
      <c r="C14" s="92" t="s">
        <v>310</v>
      </c>
      <c r="D14" s="34"/>
      <c r="E14" s="34"/>
      <c r="F14" s="30"/>
      <c r="G14" s="21" t="s">
        <v>73</v>
      </c>
      <c r="H14" s="67"/>
      <c r="I14" s="67"/>
      <c r="J14" s="67"/>
      <c r="K14" s="67"/>
      <c r="L14" s="105" t="s">
        <v>29</v>
      </c>
      <c r="M14" s="67"/>
    </row>
    <row r="15" spans="1:13" ht="14.1" customHeight="1" x14ac:dyDescent="0.2">
      <c r="A15" s="87" t="s">
        <v>410</v>
      </c>
      <c r="B15" s="88">
        <f t="shared" si="0"/>
        <v>69</v>
      </c>
      <c r="C15" s="92" t="s">
        <v>396</v>
      </c>
      <c r="D15" s="34"/>
      <c r="E15" s="34"/>
      <c r="F15" s="30"/>
      <c r="G15" s="21" t="s">
        <v>73</v>
      </c>
      <c r="H15" s="105" t="s">
        <v>29</v>
      </c>
      <c r="I15" s="105" t="s">
        <v>29</v>
      </c>
      <c r="J15" s="105" t="s">
        <v>29</v>
      </c>
      <c r="K15" s="105" t="s">
        <v>29</v>
      </c>
      <c r="L15" s="105" t="s">
        <v>29</v>
      </c>
      <c r="M15" s="105" t="s">
        <v>29</v>
      </c>
    </row>
    <row r="16" spans="1:13" ht="42" customHeight="1" x14ac:dyDescent="0.2">
      <c r="A16" s="81" t="s">
        <v>333</v>
      </c>
      <c r="B16" s="88">
        <f t="shared" si="0"/>
        <v>70</v>
      </c>
      <c r="C16" s="91" t="s">
        <v>55</v>
      </c>
      <c r="D16" s="29"/>
      <c r="E16" s="29"/>
      <c r="F16" s="22"/>
      <c r="G16" s="21" t="s">
        <v>73</v>
      </c>
      <c r="H16" s="105" t="s">
        <v>29</v>
      </c>
      <c r="I16" s="67"/>
      <c r="J16" s="105" t="s">
        <v>29</v>
      </c>
      <c r="K16" s="67"/>
      <c r="L16" s="67"/>
      <c r="M16" s="67"/>
    </row>
    <row r="17" spans="1:13" ht="27.95" customHeight="1" x14ac:dyDescent="0.2">
      <c r="A17" s="87" t="s">
        <v>275</v>
      </c>
      <c r="B17" s="88">
        <f t="shared" si="0"/>
        <v>71</v>
      </c>
      <c r="C17" s="92" t="s">
        <v>409</v>
      </c>
      <c r="D17" s="43"/>
      <c r="E17" s="43"/>
      <c r="F17" s="25"/>
      <c r="G17" s="21" t="s">
        <v>386</v>
      </c>
      <c r="H17" s="105" t="s">
        <v>29</v>
      </c>
      <c r="I17" s="105" t="s">
        <v>29</v>
      </c>
      <c r="J17" s="105" t="s">
        <v>29</v>
      </c>
      <c r="K17" s="105" t="s">
        <v>29</v>
      </c>
      <c r="L17" s="105" t="s">
        <v>29</v>
      </c>
      <c r="M17" s="105" t="s">
        <v>29</v>
      </c>
    </row>
    <row r="18" spans="1:13" ht="27.95" customHeight="1" x14ac:dyDescent="0.2">
      <c r="A18" s="87" t="s">
        <v>399</v>
      </c>
      <c r="B18" s="88">
        <f t="shared" si="0"/>
        <v>72</v>
      </c>
      <c r="C18" s="92" t="s">
        <v>350</v>
      </c>
      <c r="D18" s="34"/>
      <c r="E18" s="34"/>
      <c r="F18" s="30"/>
      <c r="G18" s="21" t="s">
        <v>73</v>
      </c>
      <c r="H18" s="67"/>
      <c r="I18" s="67"/>
      <c r="J18" s="105" t="s">
        <v>29</v>
      </c>
      <c r="K18" s="67"/>
      <c r="L18" s="67"/>
      <c r="M18" s="105" t="s">
        <v>29</v>
      </c>
    </row>
    <row r="19" spans="1:13" ht="14.1" customHeight="1" x14ac:dyDescent="0.2">
      <c r="A19" s="87" t="s">
        <v>397</v>
      </c>
      <c r="B19" s="88">
        <f t="shared" si="0"/>
        <v>73</v>
      </c>
      <c r="C19" s="92" t="s">
        <v>398</v>
      </c>
      <c r="D19" s="34"/>
      <c r="E19" s="34"/>
      <c r="F19" s="30"/>
      <c r="G19" s="21" t="s">
        <v>73</v>
      </c>
      <c r="H19" s="105" t="s">
        <v>29</v>
      </c>
      <c r="I19" s="105" t="s">
        <v>29</v>
      </c>
      <c r="J19" s="105" t="s">
        <v>29</v>
      </c>
      <c r="K19" s="105" t="s">
        <v>29</v>
      </c>
      <c r="L19" s="105" t="s">
        <v>29</v>
      </c>
      <c r="M19" s="105" t="s">
        <v>29</v>
      </c>
    </row>
    <row r="20" spans="1:13" ht="27.95" customHeight="1" x14ac:dyDescent="0.2">
      <c r="A20" s="81" t="s">
        <v>275</v>
      </c>
      <c r="B20" s="88">
        <f t="shared" si="0"/>
        <v>74</v>
      </c>
      <c r="C20" s="91" t="s">
        <v>56</v>
      </c>
      <c r="D20" s="29"/>
      <c r="E20" s="29"/>
      <c r="F20" s="22"/>
      <c r="G20" s="21" t="s">
        <v>73</v>
      </c>
      <c r="H20" s="105" t="s">
        <v>29</v>
      </c>
      <c r="I20" s="105" t="s">
        <v>29</v>
      </c>
      <c r="J20" s="105" t="s">
        <v>29</v>
      </c>
      <c r="K20" s="105" t="s">
        <v>29</v>
      </c>
      <c r="L20" s="105" t="s">
        <v>29</v>
      </c>
      <c r="M20" s="105" t="s">
        <v>29</v>
      </c>
    </row>
    <row r="21" spans="1:13" ht="27.95" customHeight="1" x14ac:dyDescent="0.2">
      <c r="A21" s="86" t="s">
        <v>157</v>
      </c>
      <c r="B21" s="88">
        <f t="shared" si="0"/>
        <v>75</v>
      </c>
      <c r="C21" s="90" t="s">
        <v>265</v>
      </c>
      <c r="D21" s="33"/>
      <c r="E21" s="33"/>
      <c r="F21" s="23"/>
      <c r="G21" s="21" t="s">
        <v>73</v>
      </c>
      <c r="H21" s="105" t="s">
        <v>29</v>
      </c>
      <c r="I21" s="105" t="s">
        <v>29</v>
      </c>
      <c r="J21" s="105" t="s">
        <v>29</v>
      </c>
      <c r="K21" s="105" t="s">
        <v>29</v>
      </c>
      <c r="L21" s="105" t="s">
        <v>29</v>
      </c>
      <c r="M21" s="105" t="s">
        <v>29</v>
      </c>
    </row>
    <row r="22" spans="1:13" ht="27.95" customHeight="1" x14ac:dyDescent="0.2">
      <c r="A22" s="81" t="s">
        <v>300</v>
      </c>
      <c r="B22" s="88">
        <f t="shared" si="0"/>
        <v>76</v>
      </c>
      <c r="C22" s="91" t="s">
        <v>57</v>
      </c>
      <c r="D22" s="29"/>
      <c r="E22" s="29"/>
      <c r="F22" s="22"/>
      <c r="G22" s="21" t="s">
        <v>73</v>
      </c>
      <c r="H22" s="105" t="s">
        <v>29</v>
      </c>
      <c r="I22" s="67"/>
      <c r="J22" s="105" t="s">
        <v>29</v>
      </c>
      <c r="K22" s="67"/>
      <c r="L22" s="67"/>
      <c r="M22" s="105" t="s">
        <v>29</v>
      </c>
    </row>
    <row r="23" spans="1:13" ht="27.95" customHeight="1" x14ac:dyDescent="0.2">
      <c r="A23" s="81" t="s">
        <v>335</v>
      </c>
      <c r="B23" s="88">
        <f t="shared" si="0"/>
        <v>77</v>
      </c>
      <c r="C23" s="91" t="s">
        <v>365</v>
      </c>
      <c r="D23" s="29"/>
      <c r="E23" s="29"/>
      <c r="F23" s="22"/>
      <c r="G23" s="21" t="s">
        <v>73</v>
      </c>
      <c r="H23" s="67"/>
      <c r="I23" s="67"/>
      <c r="J23" s="67"/>
      <c r="K23" s="105" t="s">
        <v>29</v>
      </c>
      <c r="L23" s="67"/>
      <c r="M23" s="105" t="s">
        <v>29</v>
      </c>
    </row>
    <row r="24" spans="1:13" ht="27.95" customHeight="1" x14ac:dyDescent="0.2">
      <c r="A24" s="81" t="s">
        <v>267</v>
      </c>
      <c r="B24" s="88">
        <f t="shared" si="0"/>
        <v>78</v>
      </c>
      <c r="C24" s="91" t="s">
        <v>0</v>
      </c>
      <c r="D24" s="29"/>
      <c r="E24" s="29"/>
      <c r="F24" s="22"/>
      <c r="G24" s="21" t="s">
        <v>385</v>
      </c>
      <c r="H24" s="67"/>
      <c r="I24" s="67"/>
      <c r="J24" s="105" t="s">
        <v>29</v>
      </c>
      <c r="K24" s="105" t="s">
        <v>29</v>
      </c>
      <c r="L24" s="67"/>
      <c r="M24" s="67"/>
    </row>
    <row r="25" spans="1:13" ht="27.95" customHeight="1" x14ac:dyDescent="0.2">
      <c r="A25" s="81" t="s">
        <v>307</v>
      </c>
      <c r="B25" s="88">
        <f t="shared" si="0"/>
        <v>79</v>
      </c>
      <c r="C25" s="91" t="s">
        <v>447</v>
      </c>
      <c r="D25" s="29"/>
      <c r="E25" s="29"/>
      <c r="F25" s="22"/>
      <c r="G25" s="21" t="s">
        <v>73</v>
      </c>
      <c r="H25" s="67"/>
      <c r="I25" s="67"/>
      <c r="J25" s="105" t="s">
        <v>29</v>
      </c>
      <c r="K25" s="105" t="s">
        <v>29</v>
      </c>
      <c r="L25" s="67"/>
      <c r="M25" s="105" t="s">
        <v>29</v>
      </c>
    </row>
    <row r="26" spans="1:13" ht="27.95" customHeight="1" x14ac:dyDescent="0.2">
      <c r="A26" s="81" t="s">
        <v>205</v>
      </c>
      <c r="B26" s="88">
        <f t="shared" si="0"/>
        <v>80</v>
      </c>
      <c r="C26" s="91" t="s">
        <v>58</v>
      </c>
      <c r="D26" s="28"/>
      <c r="E26" s="28"/>
      <c r="F26" s="20"/>
      <c r="G26" s="21" t="s">
        <v>73</v>
      </c>
      <c r="H26" s="67"/>
      <c r="I26" s="67"/>
      <c r="J26" s="105" t="s">
        <v>29</v>
      </c>
      <c r="K26" s="67"/>
      <c r="L26" s="67"/>
      <c r="M26" s="105" t="s">
        <v>29</v>
      </c>
    </row>
    <row r="27" spans="1:13" ht="27.95" customHeight="1" x14ac:dyDescent="0.2">
      <c r="A27" s="75" t="s">
        <v>216</v>
      </c>
      <c r="B27" s="88">
        <f t="shared" si="0"/>
        <v>81</v>
      </c>
      <c r="C27" s="91" t="s">
        <v>59</v>
      </c>
      <c r="D27" s="28"/>
      <c r="E27" s="28"/>
      <c r="F27" s="20"/>
      <c r="G27" s="21" t="s">
        <v>73</v>
      </c>
      <c r="H27" s="105" t="s">
        <v>29</v>
      </c>
      <c r="I27" s="105" t="s">
        <v>29</v>
      </c>
      <c r="J27" s="105" t="s">
        <v>29</v>
      </c>
      <c r="K27" s="105" t="s">
        <v>29</v>
      </c>
      <c r="L27" s="105" t="s">
        <v>29</v>
      </c>
      <c r="M27" s="105" t="s">
        <v>29</v>
      </c>
    </row>
    <row r="28" spans="1:13" ht="27.95" customHeight="1" x14ac:dyDescent="0.2">
      <c r="A28" s="75" t="s">
        <v>209</v>
      </c>
      <c r="B28" s="88">
        <f t="shared" si="0"/>
        <v>82</v>
      </c>
      <c r="C28" s="91" t="s">
        <v>176</v>
      </c>
      <c r="D28" s="29"/>
      <c r="E28" s="29"/>
      <c r="F28" s="22"/>
      <c r="G28" s="21" t="s">
        <v>73</v>
      </c>
      <c r="H28" s="67"/>
      <c r="I28" s="67"/>
      <c r="J28" s="67"/>
      <c r="K28" s="67"/>
      <c r="L28" s="67"/>
      <c r="M28" s="105" t="s">
        <v>29</v>
      </c>
    </row>
    <row r="29" spans="1:13" ht="69.95" customHeight="1" x14ac:dyDescent="0.2">
      <c r="A29" s="75"/>
      <c r="B29" s="88">
        <f t="shared" si="0"/>
        <v>83</v>
      </c>
      <c r="C29" s="91" t="s">
        <v>39</v>
      </c>
      <c r="D29" s="29"/>
      <c r="E29" s="29"/>
      <c r="F29" s="22"/>
      <c r="G29" s="21" t="s">
        <v>73</v>
      </c>
      <c r="H29" s="105" t="s">
        <v>29</v>
      </c>
      <c r="I29" s="105" t="s">
        <v>29</v>
      </c>
      <c r="J29" s="105" t="s">
        <v>29</v>
      </c>
      <c r="K29" s="105" t="s">
        <v>29</v>
      </c>
      <c r="L29" s="105" t="s">
        <v>29</v>
      </c>
      <c r="M29" s="105" t="s">
        <v>29</v>
      </c>
    </row>
    <row r="30" spans="1:13" ht="14.1" customHeight="1" x14ac:dyDescent="0.2"/>
    <row r="31" spans="1:13" ht="14.1" customHeight="1" x14ac:dyDescent="0.2">
      <c r="A31" s="18"/>
      <c r="B31" s="19"/>
      <c r="C31" s="18"/>
      <c r="D31" s="57" t="s">
        <v>87</v>
      </c>
      <c r="E31" s="57" t="s">
        <v>173</v>
      </c>
      <c r="F31" s="57" t="s">
        <v>247</v>
      </c>
      <c r="G31" s="57" t="s">
        <v>248</v>
      </c>
    </row>
    <row r="32" spans="1:13" ht="14.1" customHeight="1" x14ac:dyDescent="0.2">
      <c r="A32" s="116" t="s">
        <v>128</v>
      </c>
      <c r="B32" s="116"/>
      <c r="C32" s="56" t="s">
        <v>129</v>
      </c>
      <c r="D32" s="57">
        <f>COUNTIF(G10:G29,"PT")</f>
        <v>1</v>
      </c>
      <c r="E32" s="57">
        <f>COUNTA(D17)</f>
        <v>0</v>
      </c>
      <c r="F32" s="57">
        <f>COUNTA(E17)</f>
        <v>0</v>
      </c>
      <c r="G32" s="57">
        <f>COUNTA(F17)</f>
        <v>0</v>
      </c>
    </row>
    <row r="33" spans="1:7" ht="14.1" customHeight="1" x14ac:dyDescent="0.2">
      <c r="A33" s="116"/>
      <c r="B33" s="116"/>
      <c r="C33" s="56" t="s">
        <v>130</v>
      </c>
      <c r="D33" s="57">
        <f>COUNTIF(G10:G29,"SO")</f>
        <v>2</v>
      </c>
      <c r="E33" s="57">
        <f>COUNTA(D12,D24)</f>
        <v>0</v>
      </c>
      <c r="F33" s="57">
        <f>COUNTA(E12,E24)</f>
        <v>0</v>
      </c>
      <c r="G33" s="57">
        <f>COUNTA(F12,F24)</f>
        <v>0</v>
      </c>
    </row>
    <row r="34" spans="1:7" ht="14.1" customHeight="1" x14ac:dyDescent="0.2">
      <c r="A34" s="116"/>
      <c r="B34" s="116"/>
      <c r="C34" s="56" t="s">
        <v>86</v>
      </c>
      <c r="D34" s="57">
        <f>COUNTIF(G10:G29,"NC")</f>
        <v>17</v>
      </c>
      <c r="E34" s="57">
        <f>COUNTA(D10:D11,D13:D16,D18:D23,D25:D29)</f>
        <v>0</v>
      </c>
      <c r="F34" s="57">
        <f>COUNTA(E10:E11,E13:E16,E18:E23,E25:E29)</f>
        <v>0</v>
      </c>
      <c r="G34" s="57">
        <f>COUNTA(F10:F11,F13:F16,F18:F23,F25:F29)</f>
        <v>0</v>
      </c>
    </row>
    <row r="35" spans="1:7" ht="12.95" customHeight="1" x14ac:dyDescent="0.2">
      <c r="A35" s="116"/>
      <c r="B35" s="116"/>
      <c r="C35" s="60" t="s">
        <v>248</v>
      </c>
      <c r="D35" s="63"/>
      <c r="E35" s="61">
        <f>COUNTA(F10:F29)</f>
        <v>0</v>
      </c>
      <c r="F35" s="64"/>
      <c r="G35" s="63"/>
    </row>
    <row r="36" spans="1:7" ht="14.1" customHeight="1" x14ac:dyDescent="0.2">
      <c r="A36" s="116"/>
      <c r="B36" s="116"/>
      <c r="C36" s="60" t="s">
        <v>173</v>
      </c>
      <c r="D36" s="63"/>
      <c r="E36" s="61">
        <f>COUNTA(D10:D29)</f>
        <v>0</v>
      </c>
      <c r="F36" s="64"/>
      <c r="G36" s="63"/>
    </row>
    <row r="37" spans="1:7" ht="14.1" customHeight="1" x14ac:dyDescent="0.2">
      <c r="A37" s="116"/>
      <c r="B37" s="116"/>
      <c r="C37" s="60" t="s">
        <v>247</v>
      </c>
      <c r="D37" s="63"/>
      <c r="E37" s="61">
        <f>COUNTA(E10:E29)</f>
        <v>0</v>
      </c>
      <c r="F37" s="64"/>
      <c r="G37" s="63"/>
    </row>
    <row r="38" spans="1:7" ht="14.1" customHeight="1" x14ac:dyDescent="0.2"/>
    <row r="39" spans="1:7" ht="14.1" customHeight="1" x14ac:dyDescent="0.2"/>
    <row r="40" spans="1:7" ht="14.1" customHeight="1" x14ac:dyDescent="0.2">
      <c r="A40" s="117" t="s">
        <v>13</v>
      </c>
      <c r="B40" s="118"/>
      <c r="C40" s="137"/>
    </row>
    <row r="41" spans="1:7" ht="14.1" customHeight="1" x14ac:dyDescent="0.2">
      <c r="A41" s="119"/>
      <c r="B41" s="120"/>
      <c r="C41" s="137"/>
    </row>
    <row r="42" spans="1:7" ht="14.1" customHeight="1" x14ac:dyDescent="0.2">
      <c r="A42" s="119"/>
      <c r="B42" s="120"/>
      <c r="C42" s="137"/>
    </row>
    <row r="43" spans="1:7" ht="14.1" customHeight="1" x14ac:dyDescent="0.2">
      <c r="A43" s="121"/>
      <c r="B43" s="122"/>
      <c r="C43" s="137"/>
    </row>
    <row r="44" spans="1:7" ht="14.1" customHeight="1" x14ac:dyDescent="0.2">
      <c r="A44" s="117" t="s">
        <v>14</v>
      </c>
      <c r="B44" s="118"/>
      <c r="C44" s="137"/>
    </row>
    <row r="45" spans="1:7" ht="14.1" customHeight="1" x14ac:dyDescent="0.2">
      <c r="A45" s="119"/>
      <c r="B45" s="120"/>
      <c r="C45" s="137"/>
    </row>
    <row r="46" spans="1:7" ht="14.1" customHeight="1" x14ac:dyDescent="0.2">
      <c r="A46" s="119"/>
      <c r="B46" s="120"/>
      <c r="C46" s="137"/>
    </row>
    <row r="47" spans="1:7" ht="14.1" customHeight="1" x14ac:dyDescent="0.2">
      <c r="A47" s="121"/>
      <c r="B47" s="122"/>
      <c r="C47" s="137"/>
    </row>
    <row r="48" spans="1:7" ht="14.1" customHeight="1" x14ac:dyDescent="0.2">
      <c r="A48" s="117" t="s">
        <v>15</v>
      </c>
      <c r="B48" s="118"/>
      <c r="C48" s="137"/>
    </row>
    <row r="49" spans="1:3" x14ac:dyDescent="0.2">
      <c r="A49" s="119"/>
      <c r="B49" s="120"/>
      <c r="C49" s="137"/>
    </row>
    <row r="50" spans="1:3" x14ac:dyDescent="0.2">
      <c r="A50" s="119"/>
      <c r="B50" s="120"/>
      <c r="C50" s="137"/>
    </row>
    <row r="51" spans="1:3" x14ac:dyDescent="0.2">
      <c r="A51" s="121"/>
      <c r="B51" s="122"/>
      <c r="C51" s="137"/>
    </row>
    <row r="52" spans="1:3" ht="14.1" customHeight="1" x14ac:dyDescent="0.2">
      <c r="A52" s="117" t="s">
        <v>16</v>
      </c>
      <c r="B52" s="118"/>
      <c r="C52" s="137"/>
    </row>
    <row r="53" spans="1:3" ht="14.1" customHeight="1" x14ac:dyDescent="0.2">
      <c r="A53" s="119"/>
      <c r="B53" s="120"/>
      <c r="C53" s="137"/>
    </row>
    <row r="54" spans="1:3" ht="14.1" customHeight="1" x14ac:dyDescent="0.2">
      <c r="A54" s="119"/>
      <c r="B54" s="120"/>
      <c r="C54" s="137"/>
    </row>
    <row r="55" spans="1:3" ht="14.1" customHeight="1" x14ac:dyDescent="0.2">
      <c r="A55" s="121"/>
      <c r="B55" s="122"/>
      <c r="C55" s="137"/>
    </row>
    <row r="56" spans="1:3" ht="14.1" customHeight="1" x14ac:dyDescent="0.2">
      <c r="A56" s="117" t="s">
        <v>17</v>
      </c>
      <c r="B56" s="118"/>
      <c r="C56" s="137"/>
    </row>
    <row r="57" spans="1:3" ht="14.1" customHeight="1" x14ac:dyDescent="0.2">
      <c r="A57" s="119"/>
      <c r="B57" s="120"/>
      <c r="C57" s="137"/>
    </row>
    <row r="58" spans="1:3" ht="14.1" customHeight="1" x14ac:dyDescent="0.2">
      <c r="A58" s="119"/>
      <c r="B58" s="120"/>
      <c r="C58" s="137"/>
    </row>
    <row r="59" spans="1:3" ht="14.1" customHeight="1" x14ac:dyDescent="0.2">
      <c r="A59" s="121"/>
      <c r="B59" s="122"/>
      <c r="C59" s="137"/>
    </row>
    <row r="60" spans="1:3" ht="14.1" customHeight="1" x14ac:dyDescent="0.2">
      <c r="A60" s="117" t="s">
        <v>18</v>
      </c>
      <c r="B60" s="118"/>
      <c r="C60" s="137"/>
    </row>
    <row r="61" spans="1:3" ht="14.1" customHeight="1" x14ac:dyDescent="0.2">
      <c r="A61" s="119"/>
      <c r="B61" s="120"/>
      <c r="C61" s="137"/>
    </row>
    <row r="62" spans="1:3" ht="14.1" customHeight="1" x14ac:dyDescent="0.2">
      <c r="A62" s="119"/>
      <c r="B62" s="120"/>
      <c r="C62" s="137"/>
    </row>
    <row r="63" spans="1:3" ht="14.1" customHeight="1" x14ac:dyDescent="0.2">
      <c r="A63" s="121"/>
      <c r="B63" s="122"/>
      <c r="C63" s="137"/>
    </row>
    <row r="64" spans="1:3" ht="14.1" customHeight="1" x14ac:dyDescent="0.2">
      <c r="A64" s="117" t="s">
        <v>19</v>
      </c>
      <c r="B64" s="118"/>
      <c r="C64" s="137"/>
    </row>
    <row r="65" spans="1:3" x14ac:dyDescent="0.2">
      <c r="A65" s="119"/>
      <c r="B65" s="120"/>
      <c r="C65" s="137"/>
    </row>
    <row r="66" spans="1:3" x14ac:dyDescent="0.2">
      <c r="A66" s="119"/>
      <c r="B66" s="120"/>
      <c r="C66" s="137"/>
    </row>
    <row r="67" spans="1:3" x14ac:dyDescent="0.2">
      <c r="A67" s="121"/>
      <c r="B67" s="122"/>
      <c r="C67" s="137"/>
    </row>
    <row r="68" spans="1:3" x14ac:dyDescent="0.2">
      <c r="A68" s="117" t="s">
        <v>20</v>
      </c>
      <c r="B68" s="118"/>
      <c r="C68" s="137"/>
    </row>
    <row r="69" spans="1:3" x14ac:dyDescent="0.2">
      <c r="A69" s="119"/>
      <c r="B69" s="120"/>
      <c r="C69" s="137"/>
    </row>
    <row r="70" spans="1:3" x14ac:dyDescent="0.2">
      <c r="A70" s="119"/>
      <c r="B70" s="120"/>
      <c r="C70" s="137"/>
    </row>
    <row r="71" spans="1:3" x14ac:dyDescent="0.2">
      <c r="A71" s="121"/>
      <c r="B71" s="122"/>
      <c r="C71" s="137"/>
    </row>
    <row r="72" spans="1:3" x14ac:dyDescent="0.2">
      <c r="A72" s="117" t="s">
        <v>21</v>
      </c>
      <c r="B72" s="118"/>
      <c r="C72" s="137"/>
    </row>
    <row r="73" spans="1:3" x14ac:dyDescent="0.2">
      <c r="A73" s="119"/>
      <c r="B73" s="120"/>
      <c r="C73" s="137"/>
    </row>
    <row r="74" spans="1:3" x14ac:dyDescent="0.2">
      <c r="A74" s="119"/>
      <c r="B74" s="120"/>
      <c r="C74" s="137"/>
    </row>
    <row r="75" spans="1:3" x14ac:dyDescent="0.2">
      <c r="A75" s="121"/>
      <c r="B75" s="122"/>
      <c r="C75" s="137"/>
    </row>
    <row r="76" spans="1:3" x14ac:dyDescent="0.2">
      <c r="A76" s="117" t="s">
        <v>22</v>
      </c>
      <c r="B76" s="118"/>
      <c r="C76" s="137"/>
    </row>
    <row r="77" spans="1:3" x14ac:dyDescent="0.2">
      <c r="A77" s="119"/>
      <c r="B77" s="120"/>
      <c r="C77" s="137"/>
    </row>
    <row r="78" spans="1:3" x14ac:dyDescent="0.2">
      <c r="A78" s="119"/>
      <c r="B78" s="120"/>
      <c r="C78" s="137"/>
    </row>
    <row r="79" spans="1:3" x14ac:dyDescent="0.2">
      <c r="A79" s="121"/>
      <c r="B79" s="122"/>
      <c r="C79" s="137"/>
    </row>
  </sheetData>
  <sheetProtection algorithmName="SHA-512" hashValue="ZWzU0UPgVr3tbiEzX2pdjgIMGqRwzE5PIWYn1t2M54XgW7uFZM+BO+Tw/bG91QkeGYwsI5s6O6sOFuet26PaxQ==" saltValue="Ex9al3sg8RIy44G3AKyZVw==" spinCount="100000" sheet="1" objects="1" scenarios="1" selectLockedCells="1"/>
  <mergeCells count="37">
    <mergeCell ref="K8:K9"/>
    <mergeCell ref="L8:L9"/>
    <mergeCell ref="H6:M7"/>
    <mergeCell ref="M8:M9"/>
    <mergeCell ref="A68:B71"/>
    <mergeCell ref="C68:C71"/>
    <mergeCell ref="A32:B37"/>
    <mergeCell ref="H8:H9"/>
    <mergeCell ref="I8:I9"/>
    <mergeCell ref="J8:J9"/>
    <mergeCell ref="A44:B47"/>
    <mergeCell ref="C44:C47"/>
    <mergeCell ref="A48:B51"/>
    <mergeCell ref="C48:C51"/>
    <mergeCell ref="A52:B55"/>
    <mergeCell ref="C52:C55"/>
    <mergeCell ref="A76:B79"/>
    <mergeCell ref="C76:C79"/>
    <mergeCell ref="A56:B59"/>
    <mergeCell ref="C56:C59"/>
    <mergeCell ref="A60:B63"/>
    <mergeCell ref="C60:C63"/>
    <mergeCell ref="A64:B67"/>
    <mergeCell ref="C64:C67"/>
    <mergeCell ref="A72:B75"/>
    <mergeCell ref="C72:C75"/>
    <mergeCell ref="A2:G2"/>
    <mergeCell ref="A40:B43"/>
    <mergeCell ref="C40:C43"/>
    <mergeCell ref="A6:A9"/>
    <mergeCell ref="B6:B9"/>
    <mergeCell ref="C6:C9"/>
    <mergeCell ref="G6:G9"/>
    <mergeCell ref="D6:F7"/>
    <mergeCell ref="D8:D9"/>
    <mergeCell ref="E8:E9"/>
    <mergeCell ref="F8:F9"/>
  </mergeCells>
  <phoneticPr fontId="1" type="noConversion"/>
  <pageMargins left="0.7" right="0.7" top="0.75" bottom="0.75" header="0.3" footer="0.3"/>
  <pageSetup scale="83" fitToHeight="3"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1"/>
  <sheetViews>
    <sheetView workbookViewId="0">
      <pane xSplit="3" ySplit="9" topLeftCell="D31" activePane="bottomRight" state="frozen"/>
      <selection pane="topRight" activeCell="D1" sqref="D1"/>
      <selection pane="bottomLeft" activeCell="A7" sqref="A7"/>
      <selection pane="bottomRight" activeCell="N39" sqref="N39"/>
    </sheetView>
  </sheetViews>
  <sheetFormatPr defaultColWidth="10.625" defaultRowHeight="12.75" x14ac:dyDescent="0.2"/>
  <cols>
    <col min="1" max="1" width="8.625" style="108" customWidth="1"/>
    <col min="2" max="2" width="4.625" style="109"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35"/>
      <c r="B1" s="36"/>
      <c r="C1" s="18"/>
      <c r="D1" s="18"/>
      <c r="E1" s="18"/>
      <c r="F1" s="18"/>
      <c r="G1" s="18"/>
      <c r="H1" s="18"/>
      <c r="I1" s="18"/>
      <c r="J1" s="18"/>
      <c r="K1" s="18"/>
      <c r="L1" s="18"/>
      <c r="M1" s="18"/>
    </row>
    <row r="2" spans="1:13" ht="18.75" x14ac:dyDescent="0.3">
      <c r="A2" s="123" t="s">
        <v>66</v>
      </c>
      <c r="B2" s="123"/>
      <c r="C2" s="123"/>
      <c r="D2" s="123"/>
      <c r="E2" s="123"/>
      <c r="F2" s="123"/>
      <c r="G2" s="123"/>
      <c r="H2" s="18"/>
      <c r="I2" s="18"/>
      <c r="J2" s="18"/>
      <c r="K2" s="18"/>
      <c r="L2" s="18"/>
      <c r="M2" s="18"/>
    </row>
    <row r="3" spans="1:13" ht="15" x14ac:dyDescent="0.25">
      <c r="A3" s="37"/>
      <c r="B3" s="38"/>
      <c r="C3" s="39"/>
      <c r="D3" s="40"/>
      <c r="E3" s="40"/>
      <c r="F3" s="40"/>
      <c r="G3" s="41"/>
      <c r="H3" s="18"/>
      <c r="I3" s="18"/>
      <c r="J3" s="18"/>
      <c r="K3" s="18"/>
      <c r="L3" s="18"/>
      <c r="M3" s="18"/>
    </row>
    <row r="4" spans="1:13" ht="14.1" customHeight="1" x14ac:dyDescent="0.25">
      <c r="A4" s="42" t="s">
        <v>136</v>
      </c>
      <c r="B4" s="42"/>
      <c r="C4" s="42"/>
      <c r="D4" s="42"/>
      <c r="E4" s="42"/>
      <c r="F4" s="42"/>
      <c r="G4" s="42"/>
      <c r="H4" s="18"/>
      <c r="I4" s="18"/>
      <c r="J4" s="18"/>
      <c r="K4" s="18"/>
      <c r="L4" s="18"/>
      <c r="M4" s="18"/>
    </row>
    <row r="5" spans="1:13" ht="14.1" customHeight="1" x14ac:dyDescent="0.25">
      <c r="A5" s="42"/>
      <c r="B5" s="42"/>
      <c r="C5" s="42"/>
      <c r="D5" s="42"/>
      <c r="E5" s="42"/>
      <c r="F5" s="42"/>
      <c r="G5" s="42"/>
      <c r="H5" s="18"/>
      <c r="I5" s="18"/>
      <c r="J5" s="18"/>
      <c r="K5" s="18"/>
      <c r="L5" s="18"/>
      <c r="M5" s="18"/>
    </row>
    <row r="6" spans="1:13" ht="14.1" customHeight="1" x14ac:dyDescent="0.2">
      <c r="A6" s="159" t="s">
        <v>23</v>
      </c>
      <c r="B6" s="161" t="s">
        <v>24</v>
      </c>
      <c r="C6" s="140" t="s">
        <v>25</v>
      </c>
      <c r="D6" s="159" t="s">
        <v>27</v>
      </c>
      <c r="E6" s="159"/>
      <c r="F6" s="159"/>
      <c r="G6" s="160" t="s">
        <v>6</v>
      </c>
      <c r="H6" s="157" t="s">
        <v>7</v>
      </c>
      <c r="I6" s="157"/>
      <c r="J6" s="157"/>
      <c r="K6" s="157"/>
      <c r="L6" s="157"/>
      <c r="M6" s="157"/>
    </row>
    <row r="7" spans="1:13" ht="14.1" customHeight="1" x14ac:dyDescent="0.2">
      <c r="A7" s="159"/>
      <c r="B7" s="161"/>
      <c r="C7" s="140"/>
      <c r="D7" s="159"/>
      <c r="E7" s="159"/>
      <c r="F7" s="159"/>
      <c r="G7" s="160"/>
      <c r="H7" s="157"/>
      <c r="I7" s="157"/>
      <c r="J7" s="157"/>
      <c r="K7" s="157"/>
      <c r="L7" s="157"/>
      <c r="M7" s="157"/>
    </row>
    <row r="8" spans="1:13" ht="14.1" customHeight="1" x14ac:dyDescent="0.2">
      <c r="A8" s="159"/>
      <c r="B8" s="161"/>
      <c r="C8" s="140"/>
      <c r="D8" s="140" t="s">
        <v>173</v>
      </c>
      <c r="E8" s="140" t="s">
        <v>247</v>
      </c>
      <c r="F8" s="140" t="s">
        <v>248</v>
      </c>
      <c r="G8" s="160"/>
      <c r="H8" s="140" t="s">
        <v>26</v>
      </c>
      <c r="I8" s="157" t="s">
        <v>10</v>
      </c>
      <c r="J8" s="157" t="s">
        <v>8</v>
      </c>
      <c r="K8" s="157" t="s">
        <v>11</v>
      </c>
      <c r="L8" s="157" t="s">
        <v>9</v>
      </c>
      <c r="M8" s="157" t="s">
        <v>12</v>
      </c>
    </row>
    <row r="9" spans="1:13" ht="14.1" customHeight="1" x14ac:dyDescent="0.2">
      <c r="A9" s="159"/>
      <c r="B9" s="161"/>
      <c r="C9" s="140"/>
      <c r="D9" s="140"/>
      <c r="E9" s="140"/>
      <c r="F9" s="140"/>
      <c r="G9" s="160"/>
      <c r="H9" s="140"/>
      <c r="I9" s="157"/>
      <c r="J9" s="157"/>
      <c r="K9" s="157"/>
      <c r="L9" s="157"/>
      <c r="M9" s="157"/>
    </row>
    <row r="10" spans="1:13" ht="27.95" customHeight="1" x14ac:dyDescent="0.2">
      <c r="A10" s="86" t="s">
        <v>300</v>
      </c>
      <c r="B10" s="96">
        <v>84</v>
      </c>
      <c r="C10" s="97" t="s">
        <v>51</v>
      </c>
      <c r="D10" s="23"/>
      <c r="E10" s="23"/>
      <c r="F10" s="22"/>
      <c r="G10" s="21" t="s">
        <v>385</v>
      </c>
      <c r="H10" s="67"/>
      <c r="I10" s="67"/>
      <c r="J10" s="105" t="s">
        <v>29</v>
      </c>
      <c r="K10" s="67"/>
      <c r="L10" s="67"/>
      <c r="M10" s="67"/>
    </row>
    <row r="11" spans="1:13" ht="27.95" customHeight="1" x14ac:dyDescent="0.2">
      <c r="A11" s="86" t="s">
        <v>399</v>
      </c>
      <c r="B11" s="88">
        <f t="shared" ref="B11:B31" si="0">B10+1</f>
        <v>85</v>
      </c>
      <c r="C11" s="97" t="s">
        <v>339</v>
      </c>
      <c r="D11" s="23"/>
      <c r="E11" s="23"/>
      <c r="F11" s="22"/>
      <c r="G11" s="21" t="s">
        <v>73</v>
      </c>
      <c r="H11" s="67"/>
      <c r="I11" s="67"/>
      <c r="J11" s="105" t="s">
        <v>29</v>
      </c>
      <c r="K11" s="67"/>
      <c r="L11" s="67"/>
      <c r="M11" s="67"/>
    </row>
    <row r="12" spans="1:13" ht="42" customHeight="1" x14ac:dyDescent="0.2">
      <c r="A12" s="81" t="s">
        <v>275</v>
      </c>
      <c r="B12" s="88">
        <f t="shared" si="0"/>
        <v>86</v>
      </c>
      <c r="C12" s="77" t="s">
        <v>299</v>
      </c>
      <c r="D12" s="22"/>
      <c r="E12" s="22"/>
      <c r="F12" s="67"/>
      <c r="G12" s="21" t="s">
        <v>386</v>
      </c>
      <c r="H12" s="105" t="s">
        <v>29</v>
      </c>
      <c r="I12" s="105" t="s">
        <v>29</v>
      </c>
      <c r="J12" s="105" t="s">
        <v>29</v>
      </c>
      <c r="K12" s="105" t="s">
        <v>29</v>
      </c>
      <c r="L12" s="105" t="s">
        <v>29</v>
      </c>
      <c r="M12" s="105" t="s">
        <v>29</v>
      </c>
    </row>
    <row r="13" spans="1:13" ht="27.95" customHeight="1" x14ac:dyDescent="0.2">
      <c r="A13" s="81" t="s">
        <v>400</v>
      </c>
      <c r="B13" s="88">
        <f t="shared" si="0"/>
        <v>87</v>
      </c>
      <c r="C13" s="77" t="s">
        <v>401</v>
      </c>
      <c r="D13" s="22"/>
      <c r="E13" s="22"/>
      <c r="F13" s="24"/>
      <c r="G13" s="21" t="s">
        <v>73</v>
      </c>
      <c r="H13" s="105" t="s">
        <v>29</v>
      </c>
      <c r="I13" s="105" t="s">
        <v>29</v>
      </c>
      <c r="J13" s="105" t="s">
        <v>29</v>
      </c>
      <c r="K13" s="105" t="s">
        <v>29</v>
      </c>
      <c r="L13" s="105" t="s">
        <v>29</v>
      </c>
      <c r="M13" s="105" t="s">
        <v>29</v>
      </c>
    </row>
    <row r="14" spans="1:13" ht="27.95" customHeight="1" x14ac:dyDescent="0.2">
      <c r="A14" s="81" t="s">
        <v>410</v>
      </c>
      <c r="B14" s="88">
        <f t="shared" si="0"/>
        <v>88</v>
      </c>
      <c r="C14" s="77" t="s">
        <v>404</v>
      </c>
      <c r="D14" s="22"/>
      <c r="E14" s="22"/>
      <c r="F14" s="24"/>
      <c r="G14" s="21" t="s">
        <v>385</v>
      </c>
      <c r="H14" s="67"/>
      <c r="I14" s="67"/>
      <c r="J14" s="67"/>
      <c r="K14" s="67"/>
      <c r="L14" s="105" t="s">
        <v>29</v>
      </c>
      <c r="M14" s="67"/>
    </row>
    <row r="15" spans="1:13" ht="27.95" customHeight="1" x14ac:dyDescent="0.2">
      <c r="A15" s="81" t="s">
        <v>156</v>
      </c>
      <c r="B15" s="88">
        <f t="shared" si="0"/>
        <v>89</v>
      </c>
      <c r="C15" s="77" t="s">
        <v>285</v>
      </c>
      <c r="D15" s="20"/>
      <c r="E15" s="20"/>
      <c r="F15" s="20"/>
      <c r="G15" s="21" t="s">
        <v>73</v>
      </c>
      <c r="H15" s="105" t="s">
        <v>29</v>
      </c>
      <c r="I15" s="105" t="s">
        <v>29</v>
      </c>
      <c r="J15" s="105" t="s">
        <v>29</v>
      </c>
      <c r="K15" s="105" t="s">
        <v>29</v>
      </c>
      <c r="L15" s="105" t="s">
        <v>29</v>
      </c>
      <c r="M15" s="105" t="s">
        <v>29</v>
      </c>
    </row>
    <row r="16" spans="1:13" ht="27.95" customHeight="1" x14ac:dyDescent="0.2">
      <c r="A16" s="81" t="s">
        <v>364</v>
      </c>
      <c r="B16" s="76">
        <f t="shared" si="0"/>
        <v>90</v>
      </c>
      <c r="C16" s="77" t="s">
        <v>294</v>
      </c>
      <c r="D16" s="20"/>
      <c r="E16" s="20"/>
      <c r="F16" s="20"/>
      <c r="G16" s="21" t="s">
        <v>73</v>
      </c>
      <c r="H16" s="67"/>
      <c r="I16" s="67"/>
      <c r="J16" s="67"/>
      <c r="K16" s="67"/>
      <c r="L16" s="105" t="s">
        <v>29</v>
      </c>
      <c r="M16" s="67"/>
    </row>
    <row r="17" spans="1:13" ht="27.95" customHeight="1" x14ac:dyDescent="0.2">
      <c r="A17" s="81" t="s">
        <v>329</v>
      </c>
      <c r="B17" s="76">
        <f t="shared" si="0"/>
        <v>91</v>
      </c>
      <c r="C17" s="77" t="s">
        <v>52</v>
      </c>
      <c r="D17" s="22"/>
      <c r="E17" s="22"/>
      <c r="F17" s="22"/>
      <c r="G17" s="21" t="s">
        <v>73</v>
      </c>
      <c r="H17" s="67"/>
      <c r="I17" s="67"/>
      <c r="J17" s="67"/>
      <c r="K17" s="67"/>
      <c r="L17" s="67"/>
      <c r="M17" s="105" t="s">
        <v>29</v>
      </c>
    </row>
    <row r="18" spans="1:13" ht="27.95" customHeight="1" x14ac:dyDescent="0.2">
      <c r="A18" s="81" t="s">
        <v>275</v>
      </c>
      <c r="B18" s="76">
        <f t="shared" si="0"/>
        <v>92</v>
      </c>
      <c r="C18" s="77" t="s">
        <v>347</v>
      </c>
      <c r="D18" s="22"/>
      <c r="E18" s="22"/>
      <c r="F18" s="67"/>
      <c r="G18" s="21" t="s">
        <v>386</v>
      </c>
      <c r="H18" s="105" t="s">
        <v>29</v>
      </c>
      <c r="I18" s="105" t="s">
        <v>29</v>
      </c>
      <c r="J18" s="105" t="s">
        <v>29</v>
      </c>
      <c r="K18" s="105" t="s">
        <v>29</v>
      </c>
      <c r="L18" s="105" t="s">
        <v>29</v>
      </c>
      <c r="M18" s="105" t="s">
        <v>29</v>
      </c>
    </row>
    <row r="19" spans="1:13" ht="42" customHeight="1" x14ac:dyDescent="0.2">
      <c r="A19" s="81" t="s">
        <v>275</v>
      </c>
      <c r="B19" s="76">
        <f t="shared" si="0"/>
        <v>93</v>
      </c>
      <c r="C19" s="77" t="s">
        <v>312</v>
      </c>
      <c r="D19" s="22"/>
      <c r="E19" s="22"/>
      <c r="F19" s="22"/>
      <c r="G19" s="21" t="s">
        <v>385</v>
      </c>
      <c r="H19" s="105" t="s">
        <v>29</v>
      </c>
      <c r="I19" s="105" t="s">
        <v>29</v>
      </c>
      <c r="J19" s="105" t="s">
        <v>29</v>
      </c>
      <c r="K19" s="105" t="s">
        <v>29</v>
      </c>
      <c r="L19" s="105" t="s">
        <v>29</v>
      </c>
      <c r="M19" s="105" t="s">
        <v>29</v>
      </c>
    </row>
    <row r="20" spans="1:13" ht="27.95" customHeight="1" x14ac:dyDescent="0.2">
      <c r="A20" s="81" t="s">
        <v>391</v>
      </c>
      <c r="B20" s="88">
        <f t="shared" si="0"/>
        <v>94</v>
      </c>
      <c r="C20" s="77" t="s">
        <v>371</v>
      </c>
      <c r="D20" s="22"/>
      <c r="E20" s="22"/>
      <c r="F20" s="22"/>
      <c r="G20" s="21" t="s">
        <v>73</v>
      </c>
      <c r="H20" s="105" t="s">
        <v>29</v>
      </c>
      <c r="I20" s="105" t="s">
        <v>29</v>
      </c>
      <c r="J20" s="105" t="s">
        <v>29</v>
      </c>
      <c r="K20" s="105" t="s">
        <v>29</v>
      </c>
      <c r="L20" s="105" t="s">
        <v>29</v>
      </c>
      <c r="M20" s="105" t="s">
        <v>29</v>
      </c>
    </row>
    <row r="21" spans="1:13" ht="27.95" customHeight="1" x14ac:dyDescent="0.2">
      <c r="A21" s="81" t="s">
        <v>439</v>
      </c>
      <c r="B21" s="88">
        <f t="shared" si="0"/>
        <v>95</v>
      </c>
      <c r="C21" s="77" t="s">
        <v>356</v>
      </c>
      <c r="D21" s="22"/>
      <c r="E21" s="22"/>
      <c r="F21" s="22"/>
      <c r="G21" s="21" t="s">
        <v>73</v>
      </c>
      <c r="H21" s="105" t="s">
        <v>29</v>
      </c>
      <c r="I21" s="105" t="s">
        <v>29</v>
      </c>
      <c r="J21" s="105" t="s">
        <v>29</v>
      </c>
      <c r="K21" s="105" t="s">
        <v>29</v>
      </c>
      <c r="L21" s="105" t="s">
        <v>29</v>
      </c>
      <c r="M21" s="105" t="s">
        <v>29</v>
      </c>
    </row>
    <row r="22" spans="1:13" ht="42" customHeight="1" x14ac:dyDescent="0.2">
      <c r="A22" s="81" t="s">
        <v>210</v>
      </c>
      <c r="B22" s="88">
        <f t="shared" si="0"/>
        <v>96</v>
      </c>
      <c r="C22" s="77" t="s">
        <v>1</v>
      </c>
      <c r="D22" s="22"/>
      <c r="E22" s="22"/>
      <c r="F22" s="22"/>
      <c r="G22" s="21" t="s">
        <v>385</v>
      </c>
      <c r="H22" s="67"/>
      <c r="I22" s="67"/>
      <c r="J22" s="105" t="s">
        <v>29</v>
      </c>
      <c r="K22" s="67"/>
      <c r="L22" s="67"/>
      <c r="M22" s="67"/>
    </row>
    <row r="23" spans="1:13" ht="27.95" customHeight="1" x14ac:dyDescent="0.2">
      <c r="A23" s="81" t="s">
        <v>205</v>
      </c>
      <c r="B23" s="76">
        <f t="shared" si="0"/>
        <v>97</v>
      </c>
      <c r="C23" s="77" t="s">
        <v>53</v>
      </c>
      <c r="D23" s="22"/>
      <c r="E23" s="22"/>
      <c r="F23" s="22"/>
      <c r="G23" s="21" t="s">
        <v>73</v>
      </c>
      <c r="H23" s="105" t="s">
        <v>29</v>
      </c>
      <c r="I23" s="67"/>
      <c r="J23" s="105" t="s">
        <v>29</v>
      </c>
      <c r="K23" s="67"/>
      <c r="L23" s="105" t="s">
        <v>29</v>
      </c>
      <c r="M23" s="67"/>
    </row>
    <row r="24" spans="1:13" ht="27.95" customHeight="1" x14ac:dyDescent="0.2">
      <c r="A24" s="81" t="s">
        <v>321</v>
      </c>
      <c r="B24" s="76">
        <f t="shared" si="0"/>
        <v>98</v>
      </c>
      <c r="C24" s="77" t="s">
        <v>419</v>
      </c>
      <c r="D24" s="22"/>
      <c r="E24" s="22"/>
      <c r="F24" s="22"/>
      <c r="G24" s="21" t="s">
        <v>385</v>
      </c>
      <c r="H24" s="105" t="s">
        <v>29</v>
      </c>
      <c r="I24" s="67"/>
      <c r="J24" s="67"/>
      <c r="K24" s="67"/>
      <c r="L24" s="105" t="s">
        <v>29</v>
      </c>
      <c r="M24" s="67"/>
    </row>
    <row r="25" spans="1:13" ht="27.95" customHeight="1" x14ac:dyDescent="0.2">
      <c r="A25" s="87" t="s">
        <v>227</v>
      </c>
      <c r="B25" s="76">
        <f t="shared" si="0"/>
        <v>99</v>
      </c>
      <c r="C25" s="89" t="s">
        <v>221</v>
      </c>
      <c r="D25" s="25"/>
      <c r="E25" s="25"/>
      <c r="F25" s="25"/>
      <c r="G25" s="21" t="s">
        <v>385</v>
      </c>
      <c r="H25" s="67"/>
      <c r="I25" s="67"/>
      <c r="J25" s="67"/>
      <c r="K25" s="67"/>
      <c r="L25" s="105" t="s">
        <v>29</v>
      </c>
      <c r="M25" s="67"/>
    </row>
    <row r="26" spans="1:13" ht="27.95" customHeight="1" x14ac:dyDescent="0.2">
      <c r="A26" s="87" t="s">
        <v>305</v>
      </c>
      <c r="B26" s="76">
        <f t="shared" si="0"/>
        <v>100</v>
      </c>
      <c r="C26" s="89" t="s">
        <v>54</v>
      </c>
      <c r="D26" s="25"/>
      <c r="E26" s="25"/>
      <c r="F26" s="25"/>
      <c r="G26" s="21" t="s">
        <v>73</v>
      </c>
      <c r="H26" s="105" t="s">
        <v>29</v>
      </c>
      <c r="I26" s="105" t="s">
        <v>29</v>
      </c>
      <c r="J26" s="105" t="s">
        <v>29</v>
      </c>
      <c r="K26" s="105" t="s">
        <v>29</v>
      </c>
      <c r="L26" s="105" t="s">
        <v>29</v>
      </c>
      <c r="M26" s="105" t="s">
        <v>29</v>
      </c>
    </row>
    <row r="27" spans="1:13" ht="27.95" customHeight="1" x14ac:dyDescent="0.2">
      <c r="A27" s="87" t="s">
        <v>410</v>
      </c>
      <c r="B27" s="88">
        <f t="shared" si="0"/>
        <v>101</v>
      </c>
      <c r="C27" s="98" t="s">
        <v>361</v>
      </c>
      <c r="D27" s="43"/>
      <c r="E27" s="43"/>
      <c r="F27" s="25"/>
      <c r="G27" s="21" t="s">
        <v>73</v>
      </c>
      <c r="H27" s="105" t="s">
        <v>29</v>
      </c>
      <c r="I27" s="105" t="s">
        <v>29</v>
      </c>
      <c r="J27" s="105" t="s">
        <v>29</v>
      </c>
      <c r="K27" s="105" t="s">
        <v>29</v>
      </c>
      <c r="L27" s="105" t="s">
        <v>29</v>
      </c>
      <c r="M27" s="105" t="s">
        <v>29</v>
      </c>
    </row>
    <row r="28" spans="1:13" ht="27.95" customHeight="1" x14ac:dyDescent="0.2">
      <c r="A28" s="75" t="s">
        <v>335</v>
      </c>
      <c r="B28" s="88">
        <f t="shared" si="0"/>
        <v>102</v>
      </c>
      <c r="C28" s="77" t="s">
        <v>311</v>
      </c>
      <c r="D28" s="22"/>
      <c r="E28" s="22"/>
      <c r="F28" s="22"/>
      <c r="G28" s="21" t="s">
        <v>385</v>
      </c>
      <c r="H28" s="67"/>
      <c r="I28" s="67"/>
      <c r="J28" s="105" t="s">
        <v>29</v>
      </c>
      <c r="K28" s="105" t="s">
        <v>29</v>
      </c>
      <c r="L28" s="67"/>
      <c r="M28" s="67"/>
    </row>
    <row r="29" spans="1:13" ht="27.95" customHeight="1" x14ac:dyDescent="0.2">
      <c r="A29" s="86" t="s">
        <v>307</v>
      </c>
      <c r="B29" s="76">
        <f t="shared" si="0"/>
        <v>103</v>
      </c>
      <c r="C29" s="97" t="s">
        <v>298</v>
      </c>
      <c r="D29" s="44"/>
      <c r="E29" s="44"/>
      <c r="F29" s="44"/>
      <c r="G29" s="21" t="s">
        <v>385</v>
      </c>
      <c r="H29" s="67"/>
      <c r="I29" s="67"/>
      <c r="J29" s="105" t="s">
        <v>29</v>
      </c>
      <c r="K29" s="105" t="s">
        <v>29</v>
      </c>
      <c r="L29" s="67"/>
      <c r="M29" s="105" t="s">
        <v>29</v>
      </c>
    </row>
    <row r="30" spans="1:13" ht="42" customHeight="1" x14ac:dyDescent="0.2">
      <c r="A30" s="81" t="s">
        <v>243</v>
      </c>
      <c r="B30" s="76">
        <f t="shared" si="0"/>
        <v>104</v>
      </c>
      <c r="C30" s="77" t="s">
        <v>420</v>
      </c>
      <c r="D30" s="27"/>
      <c r="E30" s="27"/>
      <c r="F30" s="27"/>
      <c r="G30" s="21" t="s">
        <v>386</v>
      </c>
      <c r="H30" s="67"/>
      <c r="I30" s="67"/>
      <c r="J30" s="105" t="s">
        <v>29</v>
      </c>
      <c r="K30" s="67"/>
      <c r="L30" s="67"/>
      <c r="M30" s="105" t="s">
        <v>29</v>
      </c>
    </row>
    <row r="31" spans="1:13" ht="69.95" customHeight="1" x14ac:dyDescent="0.2">
      <c r="A31" s="81"/>
      <c r="B31" s="76">
        <f t="shared" si="0"/>
        <v>105</v>
      </c>
      <c r="C31" s="77" t="s">
        <v>39</v>
      </c>
      <c r="D31" s="20"/>
      <c r="E31" s="20"/>
      <c r="F31" s="20"/>
      <c r="G31" s="21" t="s">
        <v>73</v>
      </c>
      <c r="H31" s="105" t="s">
        <v>29</v>
      </c>
      <c r="I31" s="105" t="s">
        <v>29</v>
      </c>
      <c r="J31" s="105" t="s">
        <v>29</v>
      </c>
      <c r="K31" s="105" t="s">
        <v>29</v>
      </c>
      <c r="L31" s="105" t="s">
        <v>29</v>
      </c>
      <c r="M31" s="105" t="s">
        <v>29</v>
      </c>
    </row>
    <row r="32" spans="1:13" ht="14.1" customHeight="1" x14ac:dyDescent="0.2"/>
    <row r="33" spans="1:7" ht="14.1" customHeight="1" x14ac:dyDescent="0.2">
      <c r="A33" s="18"/>
      <c r="B33" s="19"/>
      <c r="C33" s="18"/>
      <c r="D33" s="57" t="s">
        <v>87</v>
      </c>
      <c r="E33" s="57" t="s">
        <v>173</v>
      </c>
      <c r="F33" s="57" t="s">
        <v>247</v>
      </c>
      <c r="G33" s="57" t="s">
        <v>248</v>
      </c>
    </row>
    <row r="34" spans="1:7" ht="14.1" customHeight="1" x14ac:dyDescent="0.2">
      <c r="A34" s="116" t="s">
        <v>128</v>
      </c>
      <c r="B34" s="116"/>
      <c r="C34" s="56" t="s">
        <v>129</v>
      </c>
      <c r="D34" s="57">
        <f>COUNTIF(G10:G31,"PT")</f>
        <v>3</v>
      </c>
      <c r="E34" s="57">
        <f>COUNTA(D12,D18,D30)</f>
        <v>0</v>
      </c>
      <c r="F34" s="57">
        <f>COUNTA(E12,E18,E30)</f>
        <v>0</v>
      </c>
      <c r="G34" s="57">
        <f>COUNTA(F12,F18,F30)</f>
        <v>0</v>
      </c>
    </row>
    <row r="35" spans="1:7" ht="14.1" customHeight="1" x14ac:dyDescent="0.2">
      <c r="A35" s="116"/>
      <c r="B35" s="116"/>
      <c r="C35" s="56" t="s">
        <v>130</v>
      </c>
      <c r="D35" s="57">
        <f>COUNTIF(G10:G31,"SO")</f>
        <v>8</v>
      </c>
      <c r="E35" s="57">
        <f>COUNTA(D10,D14,D19,D22,D24:D25,D28:D29)</f>
        <v>0</v>
      </c>
      <c r="F35" s="57">
        <f>COUNTA(E10,E14,E19,E22,E24:E25,E28:E29)</f>
        <v>0</v>
      </c>
      <c r="G35" s="57">
        <f>COUNTA(F10,F14,F19,F22,F24:F25,F28:F29)</f>
        <v>0</v>
      </c>
    </row>
    <row r="36" spans="1:7" ht="14.1" customHeight="1" x14ac:dyDescent="0.2">
      <c r="A36" s="116"/>
      <c r="B36" s="116"/>
      <c r="C36" s="56" t="s">
        <v>86</v>
      </c>
      <c r="D36" s="57">
        <f>COUNTIF(G10:G31,"NC")</f>
        <v>11</v>
      </c>
      <c r="E36" s="57">
        <f>COUNTA(D11,D13,D15:D17,D20:D21,D23,D26:D27,D31)</f>
        <v>0</v>
      </c>
      <c r="F36" s="57">
        <f>COUNTA(E11,E13,E15:E17,E20:E21,E23,E26:E27,E31)</f>
        <v>0</v>
      </c>
      <c r="G36" s="57">
        <f>COUNTA(F11,F13,F15:F17,F20:F21,F23,F26:F27,F31)</f>
        <v>0</v>
      </c>
    </row>
    <row r="37" spans="1:7" ht="15" customHeight="1" x14ac:dyDescent="0.2">
      <c r="A37" s="116"/>
      <c r="B37" s="116"/>
      <c r="C37" s="60" t="s">
        <v>248</v>
      </c>
      <c r="D37" s="59"/>
      <c r="E37" s="61">
        <f>COUNTA(F10:F31)</f>
        <v>0</v>
      </c>
      <c r="F37" s="66"/>
      <c r="G37" s="59"/>
    </row>
    <row r="38" spans="1:7" ht="14.1" customHeight="1" x14ac:dyDescent="0.2">
      <c r="A38" s="116"/>
      <c r="B38" s="116"/>
      <c r="C38" s="60" t="s">
        <v>173</v>
      </c>
      <c r="D38" s="59"/>
      <c r="E38" s="61">
        <f>COUNTA(D10:D31)</f>
        <v>0</v>
      </c>
      <c r="F38" s="66"/>
      <c r="G38" s="59"/>
    </row>
    <row r="39" spans="1:7" ht="14.1" customHeight="1" x14ac:dyDescent="0.2">
      <c r="A39" s="116"/>
      <c r="B39" s="116"/>
      <c r="C39" s="60" t="s">
        <v>247</v>
      </c>
      <c r="D39" s="59"/>
      <c r="E39" s="61">
        <f>COUNTA(E10:E31)</f>
        <v>0</v>
      </c>
      <c r="F39" s="66"/>
      <c r="G39" s="59"/>
    </row>
    <row r="40" spans="1:7" ht="14.1" customHeight="1" x14ac:dyDescent="0.2"/>
    <row r="41" spans="1:7" ht="14.1" customHeight="1" x14ac:dyDescent="0.2"/>
    <row r="42" spans="1:7" ht="14.1" customHeight="1" x14ac:dyDescent="0.2">
      <c r="A42" s="117" t="s">
        <v>13</v>
      </c>
      <c r="B42" s="118"/>
      <c r="C42" s="137"/>
    </row>
    <row r="43" spans="1:7" ht="14.1" customHeight="1" x14ac:dyDescent="0.2">
      <c r="A43" s="119"/>
      <c r="B43" s="120"/>
      <c r="C43" s="137"/>
    </row>
    <row r="44" spans="1:7" ht="14.1" customHeight="1" x14ac:dyDescent="0.2">
      <c r="A44" s="119"/>
      <c r="B44" s="120"/>
      <c r="C44" s="137"/>
    </row>
    <row r="45" spans="1:7" ht="14.1" customHeight="1" x14ac:dyDescent="0.2">
      <c r="A45" s="121"/>
      <c r="B45" s="122"/>
      <c r="C45" s="137"/>
    </row>
    <row r="46" spans="1:7" ht="14.1" customHeight="1" x14ac:dyDescent="0.2">
      <c r="A46" s="117" t="s">
        <v>14</v>
      </c>
      <c r="B46" s="118"/>
      <c r="C46" s="137"/>
    </row>
    <row r="47" spans="1:7" ht="14.1" customHeight="1" x14ac:dyDescent="0.2">
      <c r="A47" s="119"/>
      <c r="B47" s="120"/>
      <c r="C47" s="137"/>
    </row>
    <row r="48" spans="1:7" ht="14.1" customHeight="1" x14ac:dyDescent="0.2">
      <c r="A48" s="119"/>
      <c r="B48" s="120"/>
      <c r="C48" s="137"/>
    </row>
    <row r="49" spans="1:3" ht="14.1" customHeight="1" x14ac:dyDescent="0.2">
      <c r="A49" s="121"/>
      <c r="B49" s="122"/>
      <c r="C49" s="137"/>
    </row>
    <row r="50" spans="1:3" ht="14.1" customHeight="1" x14ac:dyDescent="0.2">
      <c r="A50" s="117" t="s">
        <v>15</v>
      </c>
      <c r="B50" s="118"/>
      <c r="C50" s="137"/>
    </row>
    <row r="51" spans="1:3" x14ac:dyDescent="0.2">
      <c r="A51" s="119"/>
      <c r="B51" s="120"/>
      <c r="C51" s="137"/>
    </row>
    <row r="52" spans="1:3" x14ac:dyDescent="0.2">
      <c r="A52" s="119"/>
      <c r="B52" s="120"/>
      <c r="C52" s="137"/>
    </row>
    <row r="53" spans="1:3" x14ac:dyDescent="0.2">
      <c r="A53" s="121"/>
      <c r="B53" s="122"/>
      <c r="C53" s="137"/>
    </row>
    <row r="54" spans="1:3" ht="14.1" customHeight="1" x14ac:dyDescent="0.2">
      <c r="A54" s="117" t="s">
        <v>16</v>
      </c>
      <c r="B54" s="118"/>
      <c r="C54" s="137"/>
    </row>
    <row r="55" spans="1:3" ht="14.1" customHeight="1" x14ac:dyDescent="0.2">
      <c r="A55" s="119"/>
      <c r="B55" s="120"/>
      <c r="C55" s="137"/>
    </row>
    <row r="56" spans="1:3" ht="14.1" customHeight="1" x14ac:dyDescent="0.2">
      <c r="A56" s="119"/>
      <c r="B56" s="120"/>
      <c r="C56" s="137"/>
    </row>
    <row r="57" spans="1:3" ht="14.1" customHeight="1" x14ac:dyDescent="0.2">
      <c r="A57" s="121"/>
      <c r="B57" s="122"/>
      <c r="C57" s="137"/>
    </row>
    <row r="58" spans="1:3" ht="14.1" customHeight="1" x14ac:dyDescent="0.2">
      <c r="A58" s="117" t="s">
        <v>17</v>
      </c>
      <c r="B58" s="118"/>
      <c r="C58" s="137"/>
    </row>
    <row r="59" spans="1:3" ht="14.1" customHeight="1" x14ac:dyDescent="0.2">
      <c r="A59" s="119"/>
      <c r="B59" s="120"/>
      <c r="C59" s="137"/>
    </row>
    <row r="60" spans="1:3" ht="14.1" customHeight="1" x14ac:dyDescent="0.2">
      <c r="A60" s="119"/>
      <c r="B60" s="120"/>
      <c r="C60" s="137"/>
    </row>
    <row r="61" spans="1:3" ht="14.1" customHeight="1" x14ac:dyDescent="0.2">
      <c r="A61" s="121"/>
      <c r="B61" s="122"/>
      <c r="C61" s="137"/>
    </row>
    <row r="62" spans="1:3" ht="14.1" customHeight="1" x14ac:dyDescent="0.2">
      <c r="A62" s="117" t="s">
        <v>18</v>
      </c>
      <c r="B62" s="118"/>
      <c r="C62" s="137"/>
    </row>
    <row r="63" spans="1:3" ht="14.1" customHeight="1" x14ac:dyDescent="0.2">
      <c r="A63" s="119"/>
      <c r="B63" s="120"/>
      <c r="C63" s="137"/>
    </row>
    <row r="64" spans="1:3" ht="14.1" customHeight="1" x14ac:dyDescent="0.2">
      <c r="A64" s="119"/>
      <c r="B64" s="120"/>
      <c r="C64" s="137"/>
    </row>
    <row r="65" spans="1:3" ht="14.1" customHeight="1" x14ac:dyDescent="0.2">
      <c r="A65" s="121"/>
      <c r="B65" s="122"/>
      <c r="C65" s="137"/>
    </row>
    <row r="66" spans="1:3" ht="14.1" customHeight="1" x14ac:dyDescent="0.2">
      <c r="A66" s="117" t="s">
        <v>19</v>
      </c>
      <c r="B66" s="118"/>
      <c r="C66" s="137"/>
    </row>
    <row r="67" spans="1:3" x14ac:dyDescent="0.2">
      <c r="A67" s="119"/>
      <c r="B67" s="120"/>
      <c r="C67" s="137"/>
    </row>
    <row r="68" spans="1:3" x14ac:dyDescent="0.2">
      <c r="A68" s="119"/>
      <c r="B68" s="120"/>
      <c r="C68" s="137"/>
    </row>
    <row r="69" spans="1:3" x14ac:dyDescent="0.2">
      <c r="A69" s="121"/>
      <c r="B69" s="122"/>
      <c r="C69" s="137"/>
    </row>
    <row r="70" spans="1:3" x14ac:dyDescent="0.2">
      <c r="A70" s="117" t="s">
        <v>20</v>
      </c>
      <c r="B70" s="118"/>
      <c r="C70" s="137"/>
    </row>
    <row r="71" spans="1:3" x14ac:dyDescent="0.2">
      <c r="A71" s="119"/>
      <c r="B71" s="120"/>
      <c r="C71" s="137"/>
    </row>
    <row r="72" spans="1:3" x14ac:dyDescent="0.2">
      <c r="A72" s="119"/>
      <c r="B72" s="120"/>
      <c r="C72" s="137"/>
    </row>
    <row r="73" spans="1:3" x14ac:dyDescent="0.2">
      <c r="A73" s="121"/>
      <c r="B73" s="122"/>
      <c r="C73" s="137"/>
    </row>
    <row r="74" spans="1:3" x14ac:dyDescent="0.2">
      <c r="A74" s="117" t="s">
        <v>21</v>
      </c>
      <c r="B74" s="118"/>
      <c r="C74" s="137"/>
    </row>
    <row r="75" spans="1:3" x14ac:dyDescent="0.2">
      <c r="A75" s="119"/>
      <c r="B75" s="120"/>
      <c r="C75" s="137"/>
    </row>
    <row r="76" spans="1:3" x14ac:dyDescent="0.2">
      <c r="A76" s="119"/>
      <c r="B76" s="120"/>
      <c r="C76" s="137"/>
    </row>
    <row r="77" spans="1:3" x14ac:dyDescent="0.2">
      <c r="A77" s="121"/>
      <c r="B77" s="122"/>
      <c r="C77" s="137"/>
    </row>
    <row r="78" spans="1:3" x14ac:dyDescent="0.2">
      <c r="A78" s="117" t="s">
        <v>22</v>
      </c>
      <c r="B78" s="118"/>
      <c r="C78" s="137"/>
    </row>
    <row r="79" spans="1:3" x14ac:dyDescent="0.2">
      <c r="A79" s="119"/>
      <c r="B79" s="120"/>
      <c r="C79" s="137"/>
    </row>
    <row r="80" spans="1:3" x14ac:dyDescent="0.2">
      <c r="A80" s="119"/>
      <c r="B80" s="120"/>
      <c r="C80" s="137"/>
    </row>
    <row r="81" spans="1:3" x14ac:dyDescent="0.2">
      <c r="A81" s="121"/>
      <c r="B81" s="122"/>
      <c r="C81" s="137"/>
    </row>
  </sheetData>
  <sheetProtection algorithmName="SHA-512" hashValue="nyBt4CT5is3lpK1vhRIg8RzsnjVix9Xht9sW5emaFgYT3ylOjsMXlx19JXqOzzGRfAFIBmTWpqrdmr1pSJMnWQ==" saltValue="moAbrJm5STY3QQlmoslYVQ==" spinCount="100000" sheet="1" objects="1" scenarios="1" selectLockedCells="1"/>
  <mergeCells count="37">
    <mergeCell ref="H6:M7"/>
    <mergeCell ref="H8:H9"/>
    <mergeCell ref="I8:I9"/>
    <mergeCell ref="J8:J9"/>
    <mergeCell ref="K8:K9"/>
    <mergeCell ref="L8:L9"/>
    <mergeCell ref="M8:M9"/>
    <mergeCell ref="A70:B73"/>
    <mergeCell ref="C70:C73"/>
    <mergeCell ref="A74:B77"/>
    <mergeCell ref="C74:C77"/>
    <mergeCell ref="A78:B81"/>
    <mergeCell ref="C78:C81"/>
    <mergeCell ref="A58:B61"/>
    <mergeCell ref="C58:C61"/>
    <mergeCell ref="A62:B65"/>
    <mergeCell ref="C62:C65"/>
    <mergeCell ref="A66:B69"/>
    <mergeCell ref="C66:C69"/>
    <mergeCell ref="A46:B49"/>
    <mergeCell ref="C46:C49"/>
    <mergeCell ref="A50:B53"/>
    <mergeCell ref="C50:C53"/>
    <mergeCell ref="A54:B57"/>
    <mergeCell ref="C54:C57"/>
    <mergeCell ref="A34:B39"/>
    <mergeCell ref="A2:G2"/>
    <mergeCell ref="A42:B45"/>
    <mergeCell ref="C42:C45"/>
    <mergeCell ref="A6:A9"/>
    <mergeCell ref="B6:B9"/>
    <mergeCell ref="C6:C9"/>
    <mergeCell ref="D6:F7"/>
    <mergeCell ref="D8:D9"/>
    <mergeCell ref="E8:E9"/>
    <mergeCell ref="F8:F9"/>
    <mergeCell ref="G6:G9"/>
  </mergeCells>
  <phoneticPr fontId="1" type="noConversion"/>
  <pageMargins left="0.7" right="0.7" top="0.75" bottom="0.75" header="0.3" footer="0.3"/>
  <pageSetup scale="83" fitToHeight="4"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2"/>
  <sheetViews>
    <sheetView workbookViewId="0">
      <pane xSplit="3" ySplit="10" topLeftCell="D11" activePane="bottomRight" state="frozen"/>
      <selection pane="topRight" activeCell="D1" sqref="D1"/>
      <selection pane="bottomLeft" activeCell="A7" sqref="A7"/>
      <selection pane="bottomRight" activeCell="N24" sqref="N24"/>
    </sheetView>
  </sheetViews>
  <sheetFormatPr defaultColWidth="10.625" defaultRowHeight="12.75" x14ac:dyDescent="0.2"/>
  <cols>
    <col min="1" max="1" width="8.625" style="108" customWidth="1"/>
    <col min="2" max="2" width="4.625" style="109"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35"/>
      <c r="B1" s="36"/>
      <c r="C1" s="18"/>
      <c r="D1" s="18"/>
      <c r="E1" s="18"/>
      <c r="F1" s="18"/>
      <c r="G1" s="18"/>
      <c r="H1" s="18"/>
      <c r="I1" s="18"/>
      <c r="J1" s="18"/>
      <c r="K1" s="18"/>
      <c r="L1" s="18"/>
      <c r="M1" s="18"/>
    </row>
    <row r="2" spans="1:13" ht="18.75" x14ac:dyDescent="0.3">
      <c r="A2" s="123" t="s">
        <v>67</v>
      </c>
      <c r="B2" s="123"/>
      <c r="C2" s="123"/>
      <c r="D2" s="123"/>
      <c r="E2" s="123"/>
      <c r="F2" s="123"/>
      <c r="G2" s="123"/>
      <c r="H2" s="18"/>
      <c r="I2" s="18"/>
      <c r="J2" s="18"/>
      <c r="K2" s="18"/>
      <c r="L2" s="18"/>
      <c r="M2" s="18"/>
    </row>
    <row r="3" spans="1:13" ht="15" x14ac:dyDescent="0.25">
      <c r="A3" s="37"/>
      <c r="B3" s="38"/>
      <c r="C3" s="39"/>
      <c r="D3" s="40"/>
      <c r="E3" s="40"/>
      <c r="F3" s="40"/>
      <c r="G3" s="41"/>
      <c r="H3" s="18"/>
      <c r="I3" s="18"/>
      <c r="J3" s="18"/>
      <c r="K3" s="18"/>
      <c r="L3" s="18"/>
      <c r="M3" s="18"/>
    </row>
    <row r="4" spans="1:13" ht="14.1" customHeight="1" x14ac:dyDescent="0.2">
      <c r="A4" s="124" t="s">
        <v>65</v>
      </c>
      <c r="B4" s="124"/>
      <c r="C4" s="124"/>
      <c r="D4" s="124"/>
      <c r="E4" s="124"/>
      <c r="F4" s="124"/>
      <c r="G4" s="124"/>
      <c r="H4" s="18"/>
      <c r="I4" s="18"/>
      <c r="J4" s="18"/>
      <c r="K4" s="18"/>
      <c r="L4" s="18"/>
      <c r="M4" s="18"/>
    </row>
    <row r="5" spans="1:13" ht="14.1" customHeight="1" x14ac:dyDescent="0.2">
      <c r="A5" s="124"/>
      <c r="B5" s="124"/>
      <c r="C5" s="124"/>
      <c r="D5" s="124"/>
      <c r="E5" s="124"/>
      <c r="F5" s="124"/>
      <c r="G5" s="124"/>
      <c r="H5" s="18"/>
      <c r="I5" s="18"/>
      <c r="J5" s="18"/>
      <c r="K5" s="18"/>
      <c r="L5" s="18"/>
      <c r="M5" s="18"/>
    </row>
    <row r="6" spans="1:13" ht="14.1" customHeight="1" x14ac:dyDescent="0.25">
      <c r="A6" s="71"/>
      <c r="B6" s="71"/>
      <c r="C6" s="71"/>
      <c r="D6" s="71"/>
      <c r="E6" s="71"/>
      <c r="F6" s="71"/>
      <c r="G6" s="71"/>
      <c r="H6" s="18"/>
      <c r="I6" s="18"/>
      <c r="J6" s="18"/>
      <c r="K6" s="18"/>
      <c r="L6" s="18"/>
      <c r="M6" s="18"/>
    </row>
    <row r="7" spans="1:13" ht="14.1" customHeight="1" x14ac:dyDescent="0.2">
      <c r="A7" s="159" t="s">
        <v>23</v>
      </c>
      <c r="B7" s="161" t="s">
        <v>24</v>
      </c>
      <c r="C7" s="140" t="s">
        <v>25</v>
      </c>
      <c r="D7" s="159" t="s">
        <v>27</v>
      </c>
      <c r="E7" s="159"/>
      <c r="F7" s="159"/>
      <c r="G7" s="163" t="s">
        <v>6</v>
      </c>
      <c r="H7" s="157" t="s">
        <v>7</v>
      </c>
      <c r="I7" s="157"/>
      <c r="J7" s="157"/>
      <c r="K7" s="157"/>
      <c r="L7" s="157"/>
      <c r="M7" s="157"/>
    </row>
    <row r="8" spans="1:13" ht="14.1" customHeight="1" x14ac:dyDescent="0.2">
      <c r="A8" s="159"/>
      <c r="B8" s="161"/>
      <c r="C8" s="140"/>
      <c r="D8" s="159"/>
      <c r="E8" s="159"/>
      <c r="F8" s="159"/>
      <c r="G8" s="164"/>
      <c r="H8" s="157"/>
      <c r="I8" s="157"/>
      <c r="J8" s="157"/>
      <c r="K8" s="157"/>
      <c r="L8" s="157"/>
      <c r="M8" s="157"/>
    </row>
    <row r="9" spans="1:13" ht="14.1" customHeight="1" x14ac:dyDescent="0.2">
      <c r="A9" s="159"/>
      <c r="B9" s="161"/>
      <c r="C9" s="140"/>
      <c r="D9" s="140" t="s">
        <v>173</v>
      </c>
      <c r="E9" s="140" t="s">
        <v>247</v>
      </c>
      <c r="F9" s="140" t="s">
        <v>248</v>
      </c>
      <c r="G9" s="164"/>
      <c r="H9" s="140" t="s">
        <v>26</v>
      </c>
      <c r="I9" s="157" t="s">
        <v>10</v>
      </c>
      <c r="J9" s="157" t="s">
        <v>8</v>
      </c>
      <c r="K9" s="157" t="s">
        <v>11</v>
      </c>
      <c r="L9" s="157" t="s">
        <v>9</v>
      </c>
      <c r="M9" s="157" t="s">
        <v>12</v>
      </c>
    </row>
    <row r="10" spans="1:13" ht="14.1" customHeight="1" x14ac:dyDescent="0.2">
      <c r="A10" s="159"/>
      <c r="B10" s="161"/>
      <c r="C10" s="140"/>
      <c r="D10" s="140"/>
      <c r="E10" s="140"/>
      <c r="F10" s="140"/>
      <c r="G10" s="165"/>
      <c r="H10" s="140"/>
      <c r="I10" s="157"/>
      <c r="J10" s="157"/>
      <c r="K10" s="157"/>
      <c r="L10" s="157"/>
      <c r="M10" s="157"/>
    </row>
    <row r="11" spans="1:13" ht="27.95" customHeight="1" x14ac:dyDescent="0.2">
      <c r="A11" s="85" t="s">
        <v>397</v>
      </c>
      <c r="B11" s="96">
        <v>106</v>
      </c>
      <c r="C11" s="97" t="s">
        <v>174</v>
      </c>
      <c r="D11" s="33"/>
      <c r="E11" s="33"/>
      <c r="F11" s="22"/>
      <c r="G11" s="21" t="s">
        <v>386</v>
      </c>
      <c r="H11" s="105" t="s">
        <v>29</v>
      </c>
      <c r="I11" s="105" t="s">
        <v>29</v>
      </c>
      <c r="J11" s="105" t="s">
        <v>29</v>
      </c>
      <c r="K11" s="105" t="s">
        <v>29</v>
      </c>
      <c r="L11" s="105" t="s">
        <v>29</v>
      </c>
      <c r="M11" s="105" t="s">
        <v>29</v>
      </c>
    </row>
    <row r="12" spans="1:13" ht="27.95" customHeight="1" x14ac:dyDescent="0.2">
      <c r="A12" s="86" t="s">
        <v>175</v>
      </c>
      <c r="B12" s="96">
        <f>B11+1</f>
        <v>107</v>
      </c>
      <c r="C12" s="97" t="s">
        <v>178</v>
      </c>
      <c r="D12" s="31"/>
      <c r="E12" s="31"/>
      <c r="F12" s="24"/>
      <c r="G12" s="21" t="s">
        <v>73</v>
      </c>
      <c r="H12" s="105" t="s">
        <v>29</v>
      </c>
      <c r="I12" s="105" t="s">
        <v>29</v>
      </c>
      <c r="J12" s="105" t="s">
        <v>29</v>
      </c>
      <c r="K12" s="105" t="s">
        <v>29</v>
      </c>
      <c r="L12" s="105" t="s">
        <v>29</v>
      </c>
      <c r="M12" s="105" t="s">
        <v>29</v>
      </c>
    </row>
    <row r="13" spans="1:13" ht="27.95" customHeight="1" x14ac:dyDescent="0.2">
      <c r="A13" s="86" t="s">
        <v>179</v>
      </c>
      <c r="B13" s="96">
        <f t="shared" ref="B13:B22" si="0">B12+1</f>
        <v>108</v>
      </c>
      <c r="C13" s="97" t="s">
        <v>228</v>
      </c>
      <c r="D13" s="31"/>
      <c r="E13" s="31"/>
      <c r="F13" s="24"/>
      <c r="G13" s="21" t="s">
        <v>385</v>
      </c>
      <c r="H13" s="67"/>
      <c r="I13" s="67"/>
      <c r="J13" s="105" t="s">
        <v>29</v>
      </c>
      <c r="K13" s="67"/>
      <c r="L13" s="67"/>
      <c r="M13" s="67"/>
    </row>
    <row r="14" spans="1:13" ht="42" customHeight="1" x14ac:dyDescent="0.2">
      <c r="A14" s="86" t="s">
        <v>200</v>
      </c>
      <c r="B14" s="96">
        <f t="shared" si="0"/>
        <v>109</v>
      </c>
      <c r="C14" s="97" t="s">
        <v>229</v>
      </c>
      <c r="D14" s="31"/>
      <c r="E14" s="31"/>
      <c r="F14" s="24"/>
      <c r="G14" s="21" t="s">
        <v>73</v>
      </c>
      <c r="H14" s="67"/>
      <c r="I14" s="67"/>
      <c r="J14" s="105" t="s">
        <v>29</v>
      </c>
      <c r="K14" s="67"/>
      <c r="L14" s="67"/>
      <c r="M14" s="67"/>
    </row>
    <row r="15" spans="1:13" ht="27.95" customHeight="1" x14ac:dyDescent="0.2">
      <c r="A15" s="86" t="s">
        <v>397</v>
      </c>
      <c r="B15" s="96">
        <f t="shared" si="0"/>
        <v>110</v>
      </c>
      <c r="C15" s="97" t="s">
        <v>207</v>
      </c>
      <c r="D15" s="31"/>
      <c r="E15" s="31"/>
      <c r="F15" s="24"/>
      <c r="G15" s="21" t="s">
        <v>73</v>
      </c>
      <c r="H15" s="105" t="s">
        <v>29</v>
      </c>
      <c r="I15" s="105" t="s">
        <v>29</v>
      </c>
      <c r="J15" s="105" t="s">
        <v>29</v>
      </c>
      <c r="K15" s="105" t="s">
        <v>29</v>
      </c>
      <c r="L15" s="105" t="s">
        <v>29</v>
      </c>
      <c r="M15" s="105" t="s">
        <v>29</v>
      </c>
    </row>
    <row r="16" spans="1:13" ht="42" customHeight="1" x14ac:dyDescent="0.2">
      <c r="A16" s="86" t="s">
        <v>400</v>
      </c>
      <c r="B16" s="96">
        <f t="shared" si="0"/>
        <v>111</v>
      </c>
      <c r="C16" s="97" t="s">
        <v>257</v>
      </c>
      <c r="D16" s="31"/>
      <c r="E16" s="31"/>
      <c r="F16" s="24"/>
      <c r="G16" s="21" t="s">
        <v>385</v>
      </c>
      <c r="H16" s="105" t="s">
        <v>29</v>
      </c>
      <c r="I16" s="105" t="s">
        <v>29</v>
      </c>
      <c r="J16" s="105" t="s">
        <v>29</v>
      </c>
      <c r="K16" s="105" t="s">
        <v>29</v>
      </c>
      <c r="L16" s="105" t="s">
        <v>29</v>
      </c>
      <c r="M16" s="105" t="s">
        <v>29</v>
      </c>
    </row>
    <row r="17" spans="1:13" ht="27.95" customHeight="1" x14ac:dyDescent="0.2">
      <c r="A17" s="86" t="s">
        <v>397</v>
      </c>
      <c r="B17" s="96">
        <f t="shared" si="0"/>
        <v>112</v>
      </c>
      <c r="C17" s="97" t="s">
        <v>261</v>
      </c>
      <c r="D17" s="31"/>
      <c r="E17" s="31"/>
      <c r="F17" s="24"/>
      <c r="G17" s="21" t="s">
        <v>73</v>
      </c>
      <c r="H17" s="105" t="s">
        <v>29</v>
      </c>
      <c r="I17" s="105" t="s">
        <v>29</v>
      </c>
      <c r="J17" s="105" t="s">
        <v>29</v>
      </c>
      <c r="K17" s="105" t="s">
        <v>29</v>
      </c>
      <c r="L17" s="105" t="s">
        <v>29</v>
      </c>
      <c r="M17" s="105" t="s">
        <v>29</v>
      </c>
    </row>
    <row r="18" spans="1:13" ht="27.95" customHeight="1" x14ac:dyDescent="0.2">
      <c r="A18" s="86" t="s">
        <v>397</v>
      </c>
      <c r="B18" s="96">
        <f t="shared" si="0"/>
        <v>113</v>
      </c>
      <c r="C18" s="97" t="s">
        <v>223</v>
      </c>
      <c r="D18" s="31"/>
      <c r="E18" s="31"/>
      <c r="F18" s="24"/>
      <c r="G18" s="21" t="s">
        <v>385</v>
      </c>
      <c r="H18" s="105" t="s">
        <v>29</v>
      </c>
      <c r="I18" s="105" t="s">
        <v>29</v>
      </c>
      <c r="J18" s="105" t="s">
        <v>29</v>
      </c>
      <c r="K18" s="105" t="s">
        <v>29</v>
      </c>
      <c r="L18" s="105" t="s">
        <v>29</v>
      </c>
      <c r="M18" s="105" t="s">
        <v>29</v>
      </c>
    </row>
    <row r="19" spans="1:13" ht="42" customHeight="1" x14ac:dyDescent="0.2">
      <c r="A19" s="86" t="s">
        <v>397</v>
      </c>
      <c r="B19" s="96">
        <f t="shared" si="0"/>
        <v>114</v>
      </c>
      <c r="C19" s="97" t="s">
        <v>225</v>
      </c>
      <c r="D19" s="31"/>
      <c r="E19" s="31"/>
      <c r="F19" s="24"/>
      <c r="G19" s="21" t="s">
        <v>73</v>
      </c>
      <c r="H19" s="105" t="s">
        <v>29</v>
      </c>
      <c r="I19" s="105" t="s">
        <v>29</v>
      </c>
      <c r="J19" s="105" t="s">
        <v>29</v>
      </c>
      <c r="K19" s="105" t="s">
        <v>29</v>
      </c>
      <c r="L19" s="105" t="s">
        <v>29</v>
      </c>
      <c r="M19" s="105" t="s">
        <v>29</v>
      </c>
    </row>
    <row r="20" spans="1:13" ht="14.1" customHeight="1" x14ac:dyDescent="0.2">
      <c r="A20" s="86" t="s">
        <v>397</v>
      </c>
      <c r="B20" s="96">
        <f t="shared" si="0"/>
        <v>115</v>
      </c>
      <c r="C20" s="97" t="s">
        <v>195</v>
      </c>
      <c r="D20" s="31"/>
      <c r="E20" s="31"/>
      <c r="F20" s="24"/>
      <c r="G20" s="21" t="s">
        <v>73</v>
      </c>
      <c r="H20" s="105" t="s">
        <v>29</v>
      </c>
      <c r="I20" s="105" t="s">
        <v>29</v>
      </c>
      <c r="J20" s="105" t="s">
        <v>29</v>
      </c>
      <c r="K20" s="105" t="s">
        <v>29</v>
      </c>
      <c r="L20" s="105" t="s">
        <v>29</v>
      </c>
      <c r="M20" s="105" t="s">
        <v>29</v>
      </c>
    </row>
    <row r="21" spans="1:13" ht="27.95" customHeight="1" x14ac:dyDescent="0.2">
      <c r="A21" s="86" t="s">
        <v>196</v>
      </c>
      <c r="B21" s="96">
        <f t="shared" si="0"/>
        <v>116</v>
      </c>
      <c r="C21" s="97" t="s">
        <v>198</v>
      </c>
      <c r="D21" s="31"/>
      <c r="E21" s="31"/>
      <c r="F21" s="24"/>
      <c r="G21" s="21" t="s">
        <v>385</v>
      </c>
      <c r="H21" s="105" t="s">
        <v>29</v>
      </c>
      <c r="I21" s="105" t="s">
        <v>29</v>
      </c>
      <c r="J21" s="105" t="s">
        <v>29</v>
      </c>
      <c r="K21" s="105" t="s">
        <v>29</v>
      </c>
      <c r="L21" s="105" t="s">
        <v>29</v>
      </c>
      <c r="M21" s="105" t="s">
        <v>29</v>
      </c>
    </row>
    <row r="22" spans="1:13" ht="69.95" customHeight="1" x14ac:dyDescent="0.2">
      <c r="A22" s="86"/>
      <c r="B22" s="96">
        <f t="shared" si="0"/>
        <v>117</v>
      </c>
      <c r="C22" s="77" t="s">
        <v>39</v>
      </c>
      <c r="D22" s="31"/>
      <c r="E22" s="31"/>
      <c r="F22" s="24"/>
      <c r="G22" s="21" t="s">
        <v>73</v>
      </c>
      <c r="H22" s="105" t="s">
        <v>29</v>
      </c>
      <c r="I22" s="105" t="s">
        <v>29</v>
      </c>
      <c r="J22" s="105" t="s">
        <v>29</v>
      </c>
      <c r="K22" s="105" t="s">
        <v>29</v>
      </c>
      <c r="L22" s="105" t="s">
        <v>29</v>
      </c>
      <c r="M22" s="105" t="s">
        <v>29</v>
      </c>
    </row>
    <row r="23" spans="1:13" ht="14.1" customHeight="1" x14ac:dyDescent="0.2">
      <c r="A23" s="110"/>
      <c r="B23" s="110"/>
      <c r="C23" s="110"/>
      <c r="D23" s="99"/>
      <c r="E23" s="99"/>
      <c r="F23" s="99"/>
      <c r="G23" s="111"/>
    </row>
    <row r="24" spans="1:13" ht="14.1" customHeight="1" x14ac:dyDescent="0.2">
      <c r="A24" s="18"/>
      <c r="B24" s="19"/>
      <c r="C24" s="18"/>
      <c r="D24" s="57" t="s">
        <v>87</v>
      </c>
      <c r="E24" s="57" t="s">
        <v>173</v>
      </c>
      <c r="F24" s="57" t="s">
        <v>247</v>
      </c>
      <c r="G24" s="57" t="s">
        <v>248</v>
      </c>
    </row>
    <row r="25" spans="1:13" ht="14.1" customHeight="1" x14ac:dyDescent="0.2">
      <c r="A25" s="162" t="s">
        <v>128</v>
      </c>
      <c r="B25" s="162"/>
      <c r="C25" s="56" t="s">
        <v>129</v>
      </c>
      <c r="D25" s="57">
        <f>COUNTIF(G11:G22,"PT")</f>
        <v>1</v>
      </c>
      <c r="E25" s="57">
        <f>COUNTA(D11)</f>
        <v>0</v>
      </c>
      <c r="F25" s="57">
        <f>COUNTA(E11)</f>
        <v>0</v>
      </c>
      <c r="G25" s="57">
        <f>COUNTA(F11)</f>
        <v>0</v>
      </c>
    </row>
    <row r="26" spans="1:13" ht="14.1" customHeight="1" x14ac:dyDescent="0.2">
      <c r="A26" s="162"/>
      <c r="B26" s="162"/>
      <c r="C26" s="56" t="s">
        <v>130</v>
      </c>
      <c r="D26" s="57">
        <f>COUNTIF(G11:G22,"SO")</f>
        <v>4</v>
      </c>
      <c r="E26" s="57">
        <f>COUNTA(D13,D16,D18,D21)</f>
        <v>0</v>
      </c>
      <c r="F26" s="57">
        <f>COUNTA(E13,E16,E18,E21)</f>
        <v>0</v>
      </c>
      <c r="G26" s="57">
        <f>COUNTA(F13,F16,F18,F21)</f>
        <v>0</v>
      </c>
    </row>
    <row r="27" spans="1:13" ht="14.1" customHeight="1" x14ac:dyDescent="0.2">
      <c r="A27" s="162"/>
      <c r="B27" s="162"/>
      <c r="C27" s="56" t="s">
        <v>86</v>
      </c>
      <c r="D27" s="57">
        <f>COUNTIF(G11:G22,"NC")</f>
        <v>7</v>
      </c>
      <c r="E27" s="57">
        <f>COUNTA(D12,D14:D15,D17,D19:D20,D22)</f>
        <v>0</v>
      </c>
      <c r="F27" s="57">
        <f>COUNTA(E12,E14:E15,E17,E19:E20,E22)</f>
        <v>0</v>
      </c>
      <c r="G27" s="57">
        <f>COUNTA(F12,F14:F15,F17,F19:F20,F22)</f>
        <v>0</v>
      </c>
    </row>
    <row r="28" spans="1:13" ht="14.1" customHeight="1" x14ac:dyDescent="0.2">
      <c r="A28" s="162"/>
      <c r="B28" s="162"/>
      <c r="C28" s="60" t="s">
        <v>248</v>
      </c>
      <c r="D28" s="59"/>
      <c r="E28" s="61">
        <f>COUNTA(F11:F22)</f>
        <v>0</v>
      </c>
      <c r="F28" s="59"/>
      <c r="G28" s="59"/>
    </row>
    <row r="29" spans="1:13" ht="14.1" customHeight="1" x14ac:dyDescent="0.2">
      <c r="A29" s="162"/>
      <c r="B29" s="162"/>
      <c r="C29" s="60" t="s">
        <v>173</v>
      </c>
      <c r="D29" s="59"/>
      <c r="E29" s="61">
        <f>COUNTA(D11:D22)</f>
        <v>0</v>
      </c>
      <c r="F29" s="59"/>
      <c r="G29" s="59"/>
    </row>
    <row r="30" spans="1:13" ht="14.1" customHeight="1" x14ac:dyDescent="0.2">
      <c r="A30" s="162"/>
      <c r="B30" s="162"/>
      <c r="C30" s="60" t="s">
        <v>247</v>
      </c>
      <c r="D30" s="59"/>
      <c r="E30" s="61">
        <f>COUNTA(E11:E22)</f>
        <v>0</v>
      </c>
      <c r="F30" s="59"/>
      <c r="G30" s="59"/>
    </row>
    <row r="31" spans="1:13" ht="14.1" customHeight="1" x14ac:dyDescent="0.2"/>
    <row r="32" spans="1:13" ht="14.1" customHeight="1" x14ac:dyDescent="0.2"/>
    <row r="33" spans="1:3" ht="14.1" customHeight="1" x14ac:dyDescent="0.2">
      <c r="A33" s="166" t="s">
        <v>13</v>
      </c>
      <c r="B33" s="167"/>
      <c r="C33" s="137"/>
    </row>
    <row r="34" spans="1:3" ht="14.1" customHeight="1" x14ac:dyDescent="0.2">
      <c r="A34" s="168"/>
      <c r="B34" s="169"/>
      <c r="C34" s="137"/>
    </row>
    <row r="35" spans="1:3" ht="14.1" customHeight="1" x14ac:dyDescent="0.2">
      <c r="A35" s="168"/>
      <c r="B35" s="169"/>
      <c r="C35" s="137"/>
    </row>
    <row r="36" spans="1:3" ht="14.1" customHeight="1" x14ac:dyDescent="0.2">
      <c r="A36" s="170"/>
      <c r="B36" s="171"/>
      <c r="C36" s="137"/>
    </row>
    <row r="37" spans="1:3" ht="14.1" customHeight="1" x14ac:dyDescent="0.2">
      <c r="A37" s="166" t="s">
        <v>14</v>
      </c>
      <c r="B37" s="167"/>
      <c r="C37" s="137"/>
    </row>
    <row r="38" spans="1:3" ht="14.1" customHeight="1" x14ac:dyDescent="0.2">
      <c r="A38" s="168"/>
      <c r="B38" s="169"/>
      <c r="C38" s="137"/>
    </row>
    <row r="39" spans="1:3" ht="14.1" customHeight="1" x14ac:dyDescent="0.2">
      <c r="A39" s="168"/>
      <c r="B39" s="169"/>
      <c r="C39" s="137"/>
    </row>
    <row r="40" spans="1:3" ht="14.1" customHeight="1" x14ac:dyDescent="0.2">
      <c r="A40" s="170"/>
      <c r="B40" s="171"/>
      <c r="C40" s="137"/>
    </row>
    <row r="41" spans="1:3" ht="14.1" customHeight="1" x14ac:dyDescent="0.2">
      <c r="A41" s="166" t="s">
        <v>15</v>
      </c>
      <c r="B41" s="167"/>
      <c r="C41" s="137"/>
    </row>
    <row r="42" spans="1:3" ht="14.1" customHeight="1" x14ac:dyDescent="0.2">
      <c r="A42" s="168"/>
      <c r="B42" s="169"/>
      <c r="C42" s="137"/>
    </row>
    <row r="43" spans="1:3" ht="14.1" customHeight="1" x14ac:dyDescent="0.2">
      <c r="A43" s="168"/>
      <c r="B43" s="169"/>
      <c r="C43" s="137"/>
    </row>
    <row r="44" spans="1:3" ht="14.1" customHeight="1" x14ac:dyDescent="0.2">
      <c r="A44" s="170"/>
      <c r="B44" s="171"/>
      <c r="C44" s="137"/>
    </row>
    <row r="45" spans="1:3" ht="14.1" customHeight="1" x14ac:dyDescent="0.2">
      <c r="A45" s="166" t="s">
        <v>16</v>
      </c>
      <c r="B45" s="167"/>
      <c r="C45" s="137"/>
    </row>
    <row r="46" spans="1:3" ht="14.1" customHeight="1" x14ac:dyDescent="0.2">
      <c r="A46" s="168"/>
      <c r="B46" s="169"/>
      <c r="C46" s="137"/>
    </row>
    <row r="47" spans="1:3" ht="14.1" customHeight="1" x14ac:dyDescent="0.2">
      <c r="A47" s="168"/>
      <c r="B47" s="169"/>
      <c r="C47" s="137"/>
    </row>
    <row r="48" spans="1:3" ht="14.1" customHeight="1" x14ac:dyDescent="0.2">
      <c r="A48" s="170"/>
      <c r="B48" s="171"/>
      <c r="C48" s="137"/>
    </row>
    <row r="49" spans="1:3" ht="14.1" customHeight="1" x14ac:dyDescent="0.2">
      <c r="A49" s="166" t="s">
        <v>17</v>
      </c>
      <c r="B49" s="167"/>
      <c r="C49" s="137"/>
    </row>
    <row r="50" spans="1:3" ht="14.1" customHeight="1" x14ac:dyDescent="0.2">
      <c r="A50" s="168"/>
      <c r="B50" s="169"/>
      <c r="C50" s="137"/>
    </row>
    <row r="51" spans="1:3" x14ac:dyDescent="0.2">
      <c r="A51" s="168"/>
      <c r="B51" s="169"/>
      <c r="C51" s="137"/>
    </row>
    <row r="52" spans="1:3" x14ac:dyDescent="0.2">
      <c r="A52" s="170"/>
      <c r="B52" s="171"/>
      <c r="C52" s="137"/>
    </row>
    <row r="53" spans="1:3" x14ac:dyDescent="0.2">
      <c r="A53" s="166" t="s">
        <v>18</v>
      </c>
      <c r="B53" s="167"/>
      <c r="C53" s="137"/>
    </row>
    <row r="54" spans="1:3" ht="14.1" customHeight="1" x14ac:dyDescent="0.2">
      <c r="A54" s="168"/>
      <c r="B54" s="169"/>
      <c r="C54" s="137"/>
    </row>
    <row r="55" spans="1:3" ht="14.1" customHeight="1" x14ac:dyDescent="0.2">
      <c r="A55" s="168"/>
      <c r="B55" s="169"/>
      <c r="C55" s="137"/>
    </row>
    <row r="56" spans="1:3" ht="14.1" customHeight="1" x14ac:dyDescent="0.2">
      <c r="A56" s="170"/>
      <c r="B56" s="171"/>
      <c r="C56" s="137"/>
    </row>
    <row r="57" spans="1:3" ht="14.1" customHeight="1" x14ac:dyDescent="0.2">
      <c r="A57" s="166" t="s">
        <v>19</v>
      </c>
      <c r="B57" s="167"/>
      <c r="C57" s="137"/>
    </row>
    <row r="58" spans="1:3" ht="14.1" customHeight="1" x14ac:dyDescent="0.2">
      <c r="A58" s="168"/>
      <c r="B58" s="169"/>
      <c r="C58" s="137"/>
    </row>
    <row r="59" spans="1:3" ht="14.1" customHeight="1" x14ac:dyDescent="0.2">
      <c r="A59" s="168"/>
      <c r="B59" s="169"/>
      <c r="C59" s="137"/>
    </row>
    <row r="60" spans="1:3" ht="14.1" customHeight="1" x14ac:dyDescent="0.2">
      <c r="A60" s="170"/>
      <c r="B60" s="171"/>
      <c r="C60" s="137"/>
    </row>
    <row r="61" spans="1:3" ht="14.1" customHeight="1" x14ac:dyDescent="0.2">
      <c r="A61" s="166" t="s">
        <v>20</v>
      </c>
      <c r="B61" s="167"/>
      <c r="C61" s="137"/>
    </row>
    <row r="62" spans="1:3" ht="14.1" customHeight="1" x14ac:dyDescent="0.2">
      <c r="A62" s="168"/>
      <c r="B62" s="169"/>
      <c r="C62" s="137"/>
    </row>
    <row r="63" spans="1:3" ht="14.1" customHeight="1" x14ac:dyDescent="0.2">
      <c r="A63" s="168"/>
      <c r="B63" s="169"/>
      <c r="C63" s="137"/>
    </row>
    <row r="64" spans="1:3" ht="14.1" customHeight="1" x14ac:dyDescent="0.2">
      <c r="A64" s="170"/>
      <c r="B64" s="171"/>
      <c r="C64" s="137"/>
    </row>
    <row r="65" spans="1:3" ht="14.1" customHeight="1" x14ac:dyDescent="0.2">
      <c r="A65" s="166" t="s">
        <v>21</v>
      </c>
      <c r="B65" s="167"/>
      <c r="C65" s="137"/>
    </row>
    <row r="66" spans="1:3" ht="14.1" customHeight="1" x14ac:dyDescent="0.2">
      <c r="A66" s="168"/>
      <c r="B66" s="169"/>
      <c r="C66" s="137"/>
    </row>
    <row r="67" spans="1:3" x14ac:dyDescent="0.2">
      <c r="A67" s="168"/>
      <c r="B67" s="169"/>
      <c r="C67" s="137"/>
    </row>
    <row r="68" spans="1:3" x14ac:dyDescent="0.2">
      <c r="A68" s="170"/>
      <c r="B68" s="171"/>
      <c r="C68" s="137"/>
    </row>
    <row r="69" spans="1:3" x14ac:dyDescent="0.2">
      <c r="A69" s="166" t="s">
        <v>22</v>
      </c>
      <c r="B69" s="167"/>
      <c r="C69" s="137"/>
    </row>
    <row r="70" spans="1:3" x14ac:dyDescent="0.2">
      <c r="A70" s="168"/>
      <c r="B70" s="169"/>
      <c r="C70" s="137"/>
    </row>
    <row r="71" spans="1:3" x14ac:dyDescent="0.2">
      <c r="A71" s="168"/>
      <c r="B71" s="169"/>
      <c r="C71" s="137"/>
    </row>
    <row r="72" spans="1:3" x14ac:dyDescent="0.2">
      <c r="A72" s="170"/>
      <c r="B72" s="171"/>
      <c r="C72" s="137"/>
    </row>
  </sheetData>
  <sheetProtection algorithmName="SHA-512" hashValue="bPNnflfj1ya2UdeQX+sHHCIDtVwiTt8hQ5Ppvy7InOBmL7NCEsT/oihbkXAXg0530XZcgr/a1CbasGCe79KiUA==" saltValue="XqukxPxNlz2OW2/hhEOORg==" spinCount="100000" sheet="1" objects="1" scenarios="1" selectLockedCells="1"/>
  <mergeCells count="38">
    <mergeCell ref="H7:M8"/>
    <mergeCell ref="H9:H10"/>
    <mergeCell ref="I9:I10"/>
    <mergeCell ref="J9:J10"/>
    <mergeCell ref="K9:K10"/>
    <mergeCell ref="L9:L10"/>
    <mergeCell ref="M9:M10"/>
    <mergeCell ref="A69:B72"/>
    <mergeCell ref="C69:C72"/>
    <mergeCell ref="A57:B60"/>
    <mergeCell ref="C57:C60"/>
    <mergeCell ref="A61:B64"/>
    <mergeCell ref="C61:C64"/>
    <mergeCell ref="A65:B68"/>
    <mergeCell ref="C65:C68"/>
    <mergeCell ref="A45:B48"/>
    <mergeCell ref="C45:C48"/>
    <mergeCell ref="A49:B52"/>
    <mergeCell ref="C49:C52"/>
    <mergeCell ref="A53:B56"/>
    <mergeCell ref="C53:C56"/>
    <mergeCell ref="A33:B36"/>
    <mergeCell ref="C33:C36"/>
    <mergeCell ref="A37:B40"/>
    <mergeCell ref="C37:C40"/>
    <mergeCell ref="A41:B44"/>
    <mergeCell ref="C41:C44"/>
    <mergeCell ref="A4:G5"/>
    <mergeCell ref="A25:B30"/>
    <mergeCell ref="A2:G2"/>
    <mergeCell ref="A7:A10"/>
    <mergeCell ref="B7:B10"/>
    <mergeCell ref="C7:C10"/>
    <mergeCell ref="D7:F8"/>
    <mergeCell ref="D9:D10"/>
    <mergeCell ref="E9:E10"/>
    <mergeCell ref="F9:F10"/>
    <mergeCell ref="G7:G10"/>
  </mergeCells>
  <phoneticPr fontId="1" type="noConversion"/>
  <pageMargins left="0.7" right="0.7" top="0.75" bottom="0.75" header="0.3" footer="0.3"/>
  <pageSetup scale="83" fitToHeight="3"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7"/>
  <sheetViews>
    <sheetView workbookViewId="0">
      <pane xSplit="3" ySplit="10" topLeftCell="D31" activePane="bottomRight" state="frozen"/>
      <selection pane="topRight" activeCell="D1" sqref="D1"/>
      <selection pane="bottomLeft" activeCell="A7" sqref="A7"/>
      <selection pane="bottomRight" activeCell="E37" sqref="E37"/>
    </sheetView>
  </sheetViews>
  <sheetFormatPr defaultColWidth="10.625" defaultRowHeight="12.75" x14ac:dyDescent="0.2"/>
  <cols>
    <col min="1" max="1" width="8.625" style="106" customWidth="1"/>
    <col min="2" max="2" width="4.625" style="107"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18"/>
      <c r="B1" s="19"/>
      <c r="C1" s="18"/>
      <c r="D1" s="18"/>
      <c r="E1" s="18"/>
      <c r="F1" s="18"/>
      <c r="G1" s="18"/>
      <c r="H1" s="18"/>
      <c r="I1" s="18"/>
      <c r="J1" s="18"/>
      <c r="K1" s="18"/>
      <c r="L1" s="18"/>
      <c r="M1" s="18"/>
    </row>
    <row r="2" spans="1:13" ht="18.75" x14ac:dyDescent="0.3">
      <c r="A2" s="123" t="s">
        <v>68</v>
      </c>
      <c r="B2" s="123"/>
      <c r="C2" s="123"/>
      <c r="D2" s="123"/>
      <c r="E2" s="123"/>
      <c r="F2" s="123"/>
      <c r="G2" s="123"/>
      <c r="H2" s="18"/>
      <c r="I2" s="18"/>
      <c r="J2" s="18"/>
      <c r="K2" s="18"/>
      <c r="L2" s="18"/>
      <c r="M2" s="18"/>
    </row>
    <row r="3" spans="1:13" ht="18" customHeight="1" x14ac:dyDescent="0.2">
      <c r="A3" s="18"/>
      <c r="B3" s="19"/>
      <c r="C3" s="18"/>
      <c r="D3" s="18"/>
      <c r="E3" s="18"/>
      <c r="F3" s="18"/>
      <c r="G3" s="18"/>
      <c r="H3" s="18"/>
      <c r="I3" s="18"/>
      <c r="J3" s="18"/>
      <c r="K3" s="18"/>
      <c r="L3" s="18"/>
      <c r="M3" s="18"/>
    </row>
    <row r="4" spans="1:13" ht="14.1" customHeight="1" x14ac:dyDescent="0.2">
      <c r="A4" s="158" t="s">
        <v>69</v>
      </c>
      <c r="B4" s="158"/>
      <c r="C4" s="158"/>
      <c r="D4" s="158"/>
      <c r="E4" s="158"/>
      <c r="F4" s="158"/>
      <c r="G4" s="158"/>
      <c r="H4" s="18"/>
      <c r="I4" s="18"/>
      <c r="J4" s="18"/>
      <c r="K4" s="18"/>
      <c r="L4" s="18"/>
      <c r="M4" s="18"/>
    </row>
    <row r="5" spans="1:13" ht="14.1" customHeight="1" x14ac:dyDescent="0.2">
      <c r="A5" s="158"/>
      <c r="B5" s="158"/>
      <c r="C5" s="158"/>
      <c r="D5" s="158"/>
      <c r="E5" s="158"/>
      <c r="F5" s="158"/>
      <c r="G5" s="158"/>
      <c r="H5" s="18"/>
      <c r="I5" s="18"/>
      <c r="J5" s="18"/>
      <c r="K5" s="18"/>
      <c r="L5" s="18"/>
      <c r="M5" s="18"/>
    </row>
    <row r="6" spans="1:13" ht="14.1" customHeight="1" x14ac:dyDescent="0.25">
      <c r="A6" s="72"/>
      <c r="B6" s="72"/>
      <c r="C6" s="72"/>
      <c r="D6" s="72"/>
      <c r="E6" s="72"/>
      <c r="F6" s="72"/>
      <c r="G6" s="72"/>
      <c r="H6" s="18"/>
      <c r="I6" s="18"/>
      <c r="J6" s="18"/>
      <c r="K6" s="18"/>
      <c r="L6" s="18"/>
      <c r="M6" s="18"/>
    </row>
    <row r="7" spans="1:13" ht="14.1" customHeight="1" x14ac:dyDescent="0.2">
      <c r="A7" s="159" t="s">
        <v>23</v>
      </c>
      <c r="B7" s="161" t="s">
        <v>24</v>
      </c>
      <c r="C7" s="140" t="s">
        <v>25</v>
      </c>
      <c r="D7" s="159" t="s">
        <v>27</v>
      </c>
      <c r="E7" s="159"/>
      <c r="F7" s="159"/>
      <c r="G7" s="160" t="s">
        <v>6</v>
      </c>
      <c r="H7" s="157" t="s">
        <v>7</v>
      </c>
      <c r="I7" s="157"/>
      <c r="J7" s="157"/>
      <c r="K7" s="157"/>
      <c r="L7" s="157"/>
      <c r="M7" s="157"/>
    </row>
    <row r="8" spans="1:13" ht="14.1" customHeight="1" x14ac:dyDescent="0.2">
      <c r="A8" s="159"/>
      <c r="B8" s="161"/>
      <c r="C8" s="140"/>
      <c r="D8" s="159"/>
      <c r="E8" s="159"/>
      <c r="F8" s="159"/>
      <c r="G8" s="160"/>
      <c r="H8" s="157"/>
      <c r="I8" s="157"/>
      <c r="J8" s="157"/>
      <c r="K8" s="157"/>
      <c r="L8" s="157"/>
      <c r="M8" s="157"/>
    </row>
    <row r="9" spans="1:13" ht="14.1" customHeight="1" x14ac:dyDescent="0.2">
      <c r="A9" s="159"/>
      <c r="B9" s="161"/>
      <c r="C9" s="140"/>
      <c r="D9" s="140" t="s">
        <v>173</v>
      </c>
      <c r="E9" s="140" t="s">
        <v>247</v>
      </c>
      <c r="F9" s="140" t="s">
        <v>248</v>
      </c>
      <c r="G9" s="160"/>
      <c r="H9" s="140" t="s">
        <v>26</v>
      </c>
      <c r="I9" s="157" t="s">
        <v>10</v>
      </c>
      <c r="J9" s="157" t="s">
        <v>8</v>
      </c>
      <c r="K9" s="157" t="s">
        <v>11</v>
      </c>
      <c r="L9" s="157" t="s">
        <v>9</v>
      </c>
      <c r="M9" s="157" t="s">
        <v>12</v>
      </c>
    </row>
    <row r="10" spans="1:13" ht="14.1" customHeight="1" x14ac:dyDescent="0.2">
      <c r="A10" s="159"/>
      <c r="B10" s="161"/>
      <c r="C10" s="140"/>
      <c r="D10" s="140"/>
      <c r="E10" s="140"/>
      <c r="F10" s="140"/>
      <c r="G10" s="160"/>
      <c r="H10" s="140"/>
      <c r="I10" s="157"/>
      <c r="J10" s="157"/>
      <c r="K10" s="157"/>
      <c r="L10" s="157"/>
      <c r="M10" s="157"/>
    </row>
    <row r="11" spans="1:13" ht="42" customHeight="1" x14ac:dyDescent="0.2">
      <c r="A11" s="86" t="s">
        <v>267</v>
      </c>
      <c r="B11" s="96">
        <v>118</v>
      </c>
      <c r="C11" s="97" t="s">
        <v>101</v>
      </c>
      <c r="D11" s="31"/>
      <c r="E11" s="31"/>
      <c r="F11" s="24"/>
      <c r="G11" s="21" t="s">
        <v>385</v>
      </c>
      <c r="H11" s="114"/>
      <c r="I11" s="114"/>
      <c r="J11" s="105" t="s">
        <v>29</v>
      </c>
      <c r="K11" s="105" t="s">
        <v>29</v>
      </c>
      <c r="L11" s="105" t="s">
        <v>29</v>
      </c>
      <c r="M11" s="105" t="s">
        <v>29</v>
      </c>
    </row>
    <row r="12" spans="1:13" ht="42" customHeight="1" x14ac:dyDescent="0.2">
      <c r="A12" s="86" t="s">
        <v>267</v>
      </c>
      <c r="B12" s="96">
        <f t="shared" ref="B12:B37" si="0">B11+1</f>
        <v>119</v>
      </c>
      <c r="C12" s="97" t="s">
        <v>240</v>
      </c>
      <c r="D12" s="31"/>
      <c r="E12" s="31"/>
      <c r="F12" s="24"/>
      <c r="G12" s="21" t="s">
        <v>385</v>
      </c>
      <c r="H12" s="105" t="s">
        <v>29</v>
      </c>
      <c r="I12" s="105" t="s">
        <v>29</v>
      </c>
      <c r="J12" s="114"/>
      <c r="K12" s="114"/>
      <c r="L12" s="114"/>
      <c r="M12" s="114"/>
    </row>
    <row r="13" spans="1:13" ht="14.25" x14ac:dyDescent="0.2">
      <c r="A13" s="86" t="s">
        <v>302</v>
      </c>
      <c r="B13" s="96">
        <f t="shared" si="0"/>
        <v>120</v>
      </c>
      <c r="C13" s="97" t="s">
        <v>360</v>
      </c>
      <c r="D13" s="31"/>
      <c r="E13" s="31"/>
      <c r="F13" s="24"/>
      <c r="G13" s="21" t="s">
        <v>73</v>
      </c>
      <c r="H13" s="105" t="s">
        <v>29</v>
      </c>
      <c r="I13" s="105" t="s">
        <v>29</v>
      </c>
      <c r="J13" s="105" t="s">
        <v>29</v>
      </c>
      <c r="K13" s="114"/>
      <c r="L13" s="105" t="s">
        <v>29</v>
      </c>
      <c r="M13" s="105" t="s">
        <v>29</v>
      </c>
    </row>
    <row r="14" spans="1:13" ht="27.95" customHeight="1" x14ac:dyDescent="0.2">
      <c r="A14" s="81" t="s">
        <v>301</v>
      </c>
      <c r="B14" s="96">
        <f t="shared" si="0"/>
        <v>121</v>
      </c>
      <c r="C14" s="77" t="s">
        <v>45</v>
      </c>
      <c r="D14" s="32"/>
      <c r="E14" s="32"/>
      <c r="F14" s="67"/>
      <c r="G14" s="21" t="s">
        <v>386</v>
      </c>
      <c r="H14" s="105" t="s">
        <v>29</v>
      </c>
      <c r="I14" s="114"/>
      <c r="J14" s="105" t="s">
        <v>29</v>
      </c>
      <c r="K14" s="114"/>
      <c r="L14" s="114"/>
      <c r="M14" s="114"/>
    </row>
    <row r="15" spans="1:13" ht="27.95" customHeight="1" x14ac:dyDescent="0.2">
      <c r="A15" s="86" t="s">
        <v>307</v>
      </c>
      <c r="B15" s="96">
        <f t="shared" si="0"/>
        <v>122</v>
      </c>
      <c r="C15" s="97" t="s">
        <v>46</v>
      </c>
      <c r="D15" s="33"/>
      <c r="E15" s="33"/>
      <c r="F15" s="23"/>
      <c r="G15" s="21" t="s">
        <v>385</v>
      </c>
      <c r="H15" s="114"/>
      <c r="I15" s="114"/>
      <c r="J15" s="105" t="s">
        <v>29</v>
      </c>
      <c r="K15" s="105" t="s">
        <v>29</v>
      </c>
      <c r="L15" s="114"/>
      <c r="M15" s="114"/>
    </row>
    <row r="16" spans="1:13" ht="27.95" customHeight="1" x14ac:dyDescent="0.2">
      <c r="A16" s="81" t="s">
        <v>307</v>
      </c>
      <c r="B16" s="96">
        <f t="shared" si="0"/>
        <v>123</v>
      </c>
      <c r="C16" s="77" t="s">
        <v>319</v>
      </c>
      <c r="D16" s="29"/>
      <c r="E16" s="29"/>
      <c r="F16" s="22"/>
      <c r="G16" s="21" t="s">
        <v>73</v>
      </c>
      <c r="H16" s="114"/>
      <c r="I16" s="114"/>
      <c r="J16" s="105" t="s">
        <v>29</v>
      </c>
      <c r="K16" s="114"/>
      <c r="L16" s="114"/>
      <c r="M16" s="114"/>
    </row>
    <row r="17" spans="1:13" ht="27.95" customHeight="1" x14ac:dyDescent="0.2">
      <c r="A17" s="81" t="s">
        <v>278</v>
      </c>
      <c r="B17" s="96">
        <f t="shared" si="0"/>
        <v>124</v>
      </c>
      <c r="C17" s="77" t="s">
        <v>47</v>
      </c>
      <c r="D17" s="29"/>
      <c r="E17" s="29"/>
      <c r="F17" s="22"/>
      <c r="G17" s="21" t="s">
        <v>73</v>
      </c>
      <c r="H17" s="105" t="s">
        <v>29</v>
      </c>
      <c r="I17" s="114"/>
      <c r="J17" s="114"/>
      <c r="K17" s="114"/>
      <c r="L17" s="114"/>
      <c r="M17" s="114"/>
    </row>
    <row r="18" spans="1:13" ht="27.95" customHeight="1" x14ac:dyDescent="0.2">
      <c r="A18" s="81" t="s">
        <v>278</v>
      </c>
      <c r="B18" s="96">
        <f t="shared" si="0"/>
        <v>125</v>
      </c>
      <c r="C18" s="77" t="s">
        <v>334</v>
      </c>
      <c r="D18" s="29"/>
      <c r="E18" s="29"/>
      <c r="F18" s="22"/>
      <c r="G18" s="21" t="s">
        <v>385</v>
      </c>
      <c r="H18" s="105" t="s">
        <v>29</v>
      </c>
      <c r="I18" s="114"/>
      <c r="J18" s="114"/>
      <c r="K18" s="114"/>
      <c r="L18" s="114"/>
      <c r="M18" s="114"/>
    </row>
    <row r="19" spans="1:13" ht="27.95" customHeight="1" x14ac:dyDescent="0.2">
      <c r="A19" s="81" t="s">
        <v>278</v>
      </c>
      <c r="B19" s="96">
        <f t="shared" si="0"/>
        <v>126</v>
      </c>
      <c r="C19" s="89" t="s">
        <v>180</v>
      </c>
      <c r="D19" s="34"/>
      <c r="E19" s="34"/>
      <c r="F19" s="30"/>
      <c r="G19" s="21" t="s">
        <v>385</v>
      </c>
      <c r="H19" s="105" t="s">
        <v>29</v>
      </c>
      <c r="I19" s="114"/>
      <c r="J19" s="114"/>
      <c r="K19" s="114"/>
      <c r="L19" s="114"/>
      <c r="M19" s="114"/>
    </row>
    <row r="20" spans="1:13" ht="42" customHeight="1" x14ac:dyDescent="0.2">
      <c r="A20" s="81" t="s">
        <v>424</v>
      </c>
      <c r="B20" s="96">
        <f t="shared" si="0"/>
        <v>127</v>
      </c>
      <c r="C20" s="89" t="s">
        <v>218</v>
      </c>
      <c r="D20" s="34"/>
      <c r="E20" s="34"/>
      <c r="F20" s="30"/>
      <c r="G20" s="21" t="s">
        <v>385</v>
      </c>
      <c r="H20" s="114"/>
      <c r="I20" s="114"/>
      <c r="J20" s="105" t="s">
        <v>29</v>
      </c>
      <c r="K20" s="105" t="s">
        <v>29</v>
      </c>
      <c r="L20" s="105" t="s">
        <v>29</v>
      </c>
      <c r="M20" s="105" t="s">
        <v>29</v>
      </c>
    </row>
    <row r="21" spans="1:13" ht="42" customHeight="1" x14ac:dyDescent="0.2">
      <c r="A21" s="81" t="s">
        <v>320</v>
      </c>
      <c r="B21" s="96">
        <f t="shared" si="0"/>
        <v>128</v>
      </c>
      <c r="C21" s="89" t="s">
        <v>286</v>
      </c>
      <c r="D21" s="34"/>
      <c r="E21" s="34"/>
      <c r="F21" s="30"/>
      <c r="G21" s="21" t="s">
        <v>385</v>
      </c>
      <c r="H21" s="114"/>
      <c r="I21" s="114"/>
      <c r="J21" s="105" t="s">
        <v>29</v>
      </c>
      <c r="K21" s="105" t="s">
        <v>29</v>
      </c>
      <c r="L21" s="105" t="s">
        <v>29</v>
      </c>
      <c r="M21" s="105" t="s">
        <v>29</v>
      </c>
    </row>
    <row r="22" spans="1:13" ht="27.95" customHeight="1" x14ac:dyDescent="0.2">
      <c r="A22" s="81" t="s">
        <v>321</v>
      </c>
      <c r="B22" s="96">
        <f t="shared" si="0"/>
        <v>129</v>
      </c>
      <c r="C22" s="77" t="s">
        <v>338</v>
      </c>
      <c r="D22" s="29"/>
      <c r="E22" s="29"/>
      <c r="F22" s="22"/>
      <c r="G22" s="21" t="s">
        <v>385</v>
      </c>
      <c r="H22" s="105" t="s">
        <v>29</v>
      </c>
      <c r="I22" s="114"/>
      <c r="J22" s="114"/>
      <c r="K22" s="114"/>
      <c r="L22" s="105" t="s">
        <v>29</v>
      </c>
      <c r="M22" s="114"/>
    </row>
    <row r="23" spans="1:13" ht="27.95" customHeight="1" x14ac:dyDescent="0.2">
      <c r="A23" s="81" t="s">
        <v>321</v>
      </c>
      <c r="B23" s="96">
        <f t="shared" si="0"/>
        <v>130</v>
      </c>
      <c r="C23" s="77" t="s">
        <v>303</v>
      </c>
      <c r="D23" s="29"/>
      <c r="E23" s="29"/>
      <c r="F23" s="67"/>
      <c r="G23" s="21" t="s">
        <v>386</v>
      </c>
      <c r="H23" s="105" t="s">
        <v>29</v>
      </c>
      <c r="I23" s="114"/>
      <c r="J23" s="114"/>
      <c r="K23" s="114"/>
      <c r="L23" s="105" t="s">
        <v>29</v>
      </c>
      <c r="M23" s="114"/>
    </row>
    <row r="24" spans="1:13" ht="27.95" customHeight="1" x14ac:dyDescent="0.2">
      <c r="A24" s="81" t="s">
        <v>321</v>
      </c>
      <c r="B24" s="96">
        <f t="shared" si="0"/>
        <v>131</v>
      </c>
      <c r="C24" s="77" t="s">
        <v>268</v>
      </c>
      <c r="D24" s="29"/>
      <c r="E24" s="29"/>
      <c r="F24" s="22"/>
      <c r="G24" s="21" t="s">
        <v>385</v>
      </c>
      <c r="H24" s="105" t="s">
        <v>29</v>
      </c>
      <c r="I24" s="114"/>
      <c r="J24" s="114"/>
      <c r="K24" s="114"/>
      <c r="L24" s="105" t="s">
        <v>29</v>
      </c>
      <c r="M24" s="114"/>
    </row>
    <row r="25" spans="1:13" ht="27.95" customHeight="1" x14ac:dyDescent="0.2">
      <c r="A25" s="81" t="s">
        <v>321</v>
      </c>
      <c r="B25" s="96">
        <f t="shared" si="0"/>
        <v>132</v>
      </c>
      <c r="C25" s="77" t="s">
        <v>290</v>
      </c>
      <c r="D25" s="29"/>
      <c r="E25" s="29"/>
      <c r="F25" s="67"/>
      <c r="G25" s="21" t="s">
        <v>386</v>
      </c>
      <c r="H25" s="105" t="s">
        <v>29</v>
      </c>
      <c r="I25" s="114"/>
      <c r="J25" s="114"/>
      <c r="K25" s="114"/>
      <c r="L25" s="105" t="s">
        <v>29</v>
      </c>
      <c r="M25" s="114"/>
    </row>
    <row r="26" spans="1:13" ht="27.95" customHeight="1" x14ac:dyDescent="0.2">
      <c r="A26" s="81" t="s">
        <v>364</v>
      </c>
      <c r="B26" s="96">
        <f t="shared" si="0"/>
        <v>133</v>
      </c>
      <c r="C26" s="77" t="s">
        <v>48</v>
      </c>
      <c r="D26" s="29"/>
      <c r="E26" s="29"/>
      <c r="F26" s="22"/>
      <c r="G26" s="21" t="s">
        <v>385</v>
      </c>
      <c r="H26" s="114"/>
      <c r="I26" s="114"/>
      <c r="J26" s="105" t="s">
        <v>29</v>
      </c>
      <c r="K26" s="105" t="s">
        <v>29</v>
      </c>
      <c r="L26" s="105" t="s">
        <v>29</v>
      </c>
      <c r="M26" s="105" t="s">
        <v>29</v>
      </c>
    </row>
    <row r="27" spans="1:13" ht="27.95" customHeight="1" x14ac:dyDescent="0.2">
      <c r="A27" s="84" t="s">
        <v>156</v>
      </c>
      <c r="B27" s="96">
        <f t="shared" si="0"/>
        <v>134</v>
      </c>
      <c r="C27" s="77" t="s">
        <v>411</v>
      </c>
      <c r="D27" s="29"/>
      <c r="E27" s="29"/>
      <c r="F27" s="22"/>
      <c r="G27" s="21" t="s">
        <v>73</v>
      </c>
      <c r="H27" s="105" t="s">
        <v>29</v>
      </c>
      <c r="I27" s="105" t="s">
        <v>29</v>
      </c>
      <c r="J27" s="114"/>
      <c r="K27" s="114"/>
      <c r="L27" s="105" t="s">
        <v>29</v>
      </c>
      <c r="M27" s="114"/>
    </row>
    <row r="28" spans="1:13" ht="27.95" customHeight="1" x14ac:dyDescent="0.2">
      <c r="A28" s="81" t="s">
        <v>255</v>
      </c>
      <c r="B28" s="76">
        <f t="shared" si="0"/>
        <v>135</v>
      </c>
      <c r="C28" s="77" t="s">
        <v>211</v>
      </c>
      <c r="D28" s="22"/>
      <c r="E28" s="22"/>
      <c r="F28" s="22"/>
      <c r="G28" s="21" t="s">
        <v>385</v>
      </c>
      <c r="H28" s="114"/>
      <c r="I28" s="114"/>
      <c r="J28" s="114"/>
      <c r="K28" s="105" t="s">
        <v>29</v>
      </c>
      <c r="L28" s="114"/>
      <c r="M28" s="114"/>
    </row>
    <row r="29" spans="1:13" ht="27.95" customHeight="1" x14ac:dyDescent="0.2">
      <c r="A29" s="75" t="s">
        <v>255</v>
      </c>
      <c r="B29" s="76">
        <f t="shared" si="0"/>
        <v>136</v>
      </c>
      <c r="C29" s="77" t="s">
        <v>384</v>
      </c>
      <c r="D29" s="20"/>
      <c r="E29" s="20"/>
      <c r="F29" s="20"/>
      <c r="G29" s="21" t="s">
        <v>385</v>
      </c>
      <c r="H29" s="114"/>
      <c r="I29" s="114"/>
      <c r="J29" s="114"/>
      <c r="K29" s="105" t="s">
        <v>29</v>
      </c>
      <c r="L29" s="114"/>
      <c r="M29" s="114"/>
    </row>
    <row r="30" spans="1:13" ht="27.95" customHeight="1" x14ac:dyDescent="0.2">
      <c r="A30" s="85" t="s">
        <v>335</v>
      </c>
      <c r="B30" s="96">
        <f t="shared" si="0"/>
        <v>137</v>
      </c>
      <c r="C30" s="77" t="s">
        <v>49</v>
      </c>
      <c r="D30" s="28"/>
      <c r="E30" s="28"/>
      <c r="F30" s="20"/>
      <c r="G30" s="21" t="s">
        <v>385</v>
      </c>
      <c r="H30" s="114"/>
      <c r="I30" s="114"/>
      <c r="J30" s="114"/>
      <c r="K30" s="105" t="s">
        <v>29</v>
      </c>
      <c r="L30" s="114"/>
      <c r="M30" s="114"/>
    </row>
    <row r="31" spans="1:13" ht="27.95" customHeight="1" x14ac:dyDescent="0.2">
      <c r="A31" s="75" t="s">
        <v>330</v>
      </c>
      <c r="B31" s="96">
        <f t="shared" si="0"/>
        <v>138</v>
      </c>
      <c r="C31" s="77" t="s">
        <v>372</v>
      </c>
      <c r="D31" s="29"/>
      <c r="E31" s="29"/>
      <c r="F31" s="22"/>
      <c r="G31" s="21" t="s">
        <v>73</v>
      </c>
      <c r="H31" s="114"/>
      <c r="I31" s="114"/>
      <c r="J31" s="105" t="s">
        <v>29</v>
      </c>
      <c r="K31" s="114"/>
      <c r="L31" s="114"/>
      <c r="M31" s="105" t="s">
        <v>29</v>
      </c>
    </row>
    <row r="32" spans="1:13" ht="27.95" customHeight="1" x14ac:dyDescent="0.2">
      <c r="A32" s="75" t="s">
        <v>213</v>
      </c>
      <c r="B32" s="96">
        <f t="shared" si="0"/>
        <v>139</v>
      </c>
      <c r="C32" s="77" t="s">
        <v>50</v>
      </c>
      <c r="D32" s="28"/>
      <c r="E32" s="28"/>
      <c r="F32" s="20"/>
      <c r="G32" s="21" t="s">
        <v>385</v>
      </c>
      <c r="H32" s="105" t="s">
        <v>29</v>
      </c>
      <c r="I32" s="114"/>
      <c r="J32" s="114"/>
      <c r="K32" s="114"/>
      <c r="L32" s="105" t="s">
        <v>29</v>
      </c>
      <c r="M32" s="105" t="s">
        <v>29</v>
      </c>
    </row>
    <row r="33" spans="1:13" ht="27.95" customHeight="1" x14ac:dyDescent="0.2">
      <c r="A33" s="75" t="s">
        <v>213</v>
      </c>
      <c r="B33" s="96">
        <f t="shared" si="0"/>
        <v>140</v>
      </c>
      <c r="C33" s="77" t="s">
        <v>230</v>
      </c>
      <c r="D33" s="28"/>
      <c r="E33" s="28"/>
      <c r="F33" s="20"/>
      <c r="G33" s="21" t="s">
        <v>385</v>
      </c>
      <c r="H33" s="105" t="s">
        <v>29</v>
      </c>
      <c r="I33" s="105" t="s">
        <v>29</v>
      </c>
      <c r="J33" s="114"/>
      <c r="K33" s="105" t="s">
        <v>29</v>
      </c>
      <c r="L33" s="105" t="s">
        <v>29</v>
      </c>
      <c r="M33" s="105" t="s">
        <v>29</v>
      </c>
    </row>
    <row r="34" spans="1:13" ht="27.95" customHeight="1" x14ac:dyDescent="0.2">
      <c r="A34" s="75" t="s">
        <v>213</v>
      </c>
      <c r="B34" s="96">
        <f t="shared" si="0"/>
        <v>141</v>
      </c>
      <c r="C34" s="77" t="s">
        <v>282</v>
      </c>
      <c r="D34" s="28"/>
      <c r="E34" s="28"/>
      <c r="F34" s="20"/>
      <c r="G34" s="21" t="s">
        <v>385</v>
      </c>
      <c r="H34" s="105" t="s">
        <v>29</v>
      </c>
      <c r="I34" s="114"/>
      <c r="J34" s="114"/>
      <c r="K34" s="114"/>
      <c r="L34" s="114"/>
      <c r="M34" s="105" t="s">
        <v>29</v>
      </c>
    </row>
    <row r="35" spans="1:13" ht="27.95" customHeight="1" x14ac:dyDescent="0.2">
      <c r="A35" s="75" t="s">
        <v>213</v>
      </c>
      <c r="B35" s="96">
        <f t="shared" si="0"/>
        <v>142</v>
      </c>
      <c r="C35" s="77" t="s">
        <v>232</v>
      </c>
      <c r="D35" s="29"/>
      <c r="E35" s="29"/>
      <c r="F35" s="22"/>
      <c r="G35" s="21" t="s">
        <v>385</v>
      </c>
      <c r="H35" s="105" t="s">
        <v>29</v>
      </c>
      <c r="I35" s="114"/>
      <c r="J35" s="114"/>
      <c r="K35" s="114"/>
      <c r="L35" s="114"/>
      <c r="M35" s="105" t="s">
        <v>29</v>
      </c>
    </row>
    <row r="36" spans="1:13" ht="27.95" customHeight="1" x14ac:dyDescent="0.2">
      <c r="A36" s="84" t="s">
        <v>231</v>
      </c>
      <c r="B36" s="96">
        <f t="shared" si="0"/>
        <v>143</v>
      </c>
      <c r="C36" s="89" t="s">
        <v>208</v>
      </c>
      <c r="D36" s="34"/>
      <c r="E36" s="34"/>
      <c r="F36" s="30"/>
      <c r="G36" s="21" t="s">
        <v>385</v>
      </c>
      <c r="H36" s="114"/>
      <c r="I36" s="114"/>
      <c r="J36" s="114"/>
      <c r="K36" s="114"/>
      <c r="L36" s="114"/>
      <c r="M36" s="105" t="s">
        <v>29</v>
      </c>
    </row>
    <row r="37" spans="1:13" ht="69.95" customHeight="1" x14ac:dyDescent="0.2">
      <c r="A37" s="75"/>
      <c r="B37" s="96">
        <f t="shared" si="0"/>
        <v>144</v>
      </c>
      <c r="C37" s="77" t="s">
        <v>39</v>
      </c>
      <c r="D37" s="28"/>
      <c r="E37" s="28"/>
      <c r="F37" s="20"/>
      <c r="G37" s="21" t="s">
        <v>73</v>
      </c>
      <c r="H37" s="105" t="s">
        <v>29</v>
      </c>
      <c r="I37" s="105" t="s">
        <v>29</v>
      </c>
      <c r="J37" s="105" t="s">
        <v>29</v>
      </c>
      <c r="K37" s="105" t="s">
        <v>29</v>
      </c>
      <c r="L37" s="105" t="s">
        <v>29</v>
      </c>
      <c r="M37" s="105" t="s">
        <v>29</v>
      </c>
    </row>
    <row r="38" spans="1:13" ht="14.1" customHeight="1" x14ac:dyDescent="0.2"/>
    <row r="39" spans="1:13" ht="14.1" customHeight="1" x14ac:dyDescent="0.2">
      <c r="A39" s="18"/>
      <c r="B39" s="19"/>
      <c r="C39" s="18"/>
      <c r="D39" s="57" t="s">
        <v>87</v>
      </c>
      <c r="E39" s="57" t="s">
        <v>173</v>
      </c>
      <c r="F39" s="57" t="s">
        <v>247</v>
      </c>
      <c r="G39" s="57" t="s">
        <v>248</v>
      </c>
    </row>
    <row r="40" spans="1:13" ht="14.1" customHeight="1" x14ac:dyDescent="0.2">
      <c r="A40" s="162" t="s">
        <v>128</v>
      </c>
      <c r="B40" s="162"/>
      <c r="C40" s="56" t="s">
        <v>129</v>
      </c>
      <c r="D40" s="57">
        <f>COUNTIF(G11:G37,"PT")</f>
        <v>3</v>
      </c>
      <c r="E40" s="57">
        <f>COUNTA(D14,D23,D25)</f>
        <v>0</v>
      </c>
      <c r="F40" s="57">
        <f>COUNTA(E14,E23,E25)</f>
        <v>0</v>
      </c>
      <c r="G40" s="57">
        <f>COUNTA(F14,F23,F25)</f>
        <v>0</v>
      </c>
    </row>
    <row r="41" spans="1:13" x14ac:dyDescent="0.2">
      <c r="A41" s="162"/>
      <c r="B41" s="162"/>
      <c r="C41" s="56" t="s">
        <v>130</v>
      </c>
      <c r="D41" s="57">
        <f>COUNTIF(G11:G37,"SO")</f>
        <v>18</v>
      </c>
      <c r="E41" s="57">
        <f>COUNTA(D11:D12,D15,D18:D22,D24,D26,D28:D30,D32:D36)</f>
        <v>0</v>
      </c>
      <c r="F41" s="57">
        <f>COUNTA(E11:E12,E15,E18:E22,E24,E26,E28:E30,E32:E36)</f>
        <v>0</v>
      </c>
      <c r="G41" s="57">
        <f>COUNTA(F11:F12,F15,F18:F22,F24,F26,F28:F30,F32:F36)</f>
        <v>0</v>
      </c>
    </row>
    <row r="42" spans="1:13" x14ac:dyDescent="0.2">
      <c r="A42" s="162"/>
      <c r="B42" s="162"/>
      <c r="C42" s="56" t="s">
        <v>86</v>
      </c>
      <c r="D42" s="57">
        <f>COUNTIF(G11:G37,"NC")</f>
        <v>6</v>
      </c>
      <c r="E42" s="57">
        <f>COUNTA(D13,D16:D17,D27,D31,D37)</f>
        <v>0</v>
      </c>
      <c r="F42" s="57">
        <f>COUNTA(E13,E16:E17,E27,E31,E37)</f>
        <v>0</v>
      </c>
      <c r="G42" s="57">
        <f>COUNTA(F13,F16:F17,F27,F31,F37)</f>
        <v>0</v>
      </c>
    </row>
    <row r="43" spans="1:13" x14ac:dyDescent="0.2">
      <c r="A43" s="162"/>
      <c r="B43" s="162"/>
      <c r="C43" s="60" t="s">
        <v>248</v>
      </c>
      <c r="D43" s="59"/>
      <c r="E43" s="61">
        <f>COUNTA(F11:F37)</f>
        <v>0</v>
      </c>
      <c r="F43" s="59"/>
      <c r="G43" s="59"/>
    </row>
    <row r="44" spans="1:13" x14ac:dyDescent="0.2">
      <c r="A44" s="162"/>
      <c r="B44" s="162"/>
      <c r="C44" s="60" t="s">
        <v>173</v>
      </c>
      <c r="D44" s="59"/>
      <c r="E44" s="61">
        <f>COUNTA(D11:D37)</f>
        <v>0</v>
      </c>
      <c r="F44" s="59"/>
      <c r="G44" s="59"/>
    </row>
    <row r="45" spans="1:13" x14ac:dyDescent="0.2">
      <c r="A45" s="162"/>
      <c r="B45" s="162"/>
      <c r="C45" s="60" t="s">
        <v>247</v>
      </c>
      <c r="D45" s="59"/>
      <c r="E45" s="61">
        <f>COUNTA(E11:E37)</f>
        <v>0</v>
      </c>
      <c r="F45" s="59"/>
      <c r="G45" s="59"/>
    </row>
    <row r="48" spans="1:13" x14ac:dyDescent="0.2">
      <c r="A48" s="117" t="s">
        <v>13</v>
      </c>
      <c r="B48" s="118"/>
      <c r="C48" s="137"/>
    </row>
    <row r="49" spans="1:3" x14ac:dyDescent="0.2">
      <c r="A49" s="119"/>
      <c r="B49" s="120"/>
      <c r="C49" s="137"/>
    </row>
    <row r="50" spans="1:3" x14ac:dyDescent="0.2">
      <c r="A50" s="119"/>
      <c r="B50" s="120"/>
      <c r="C50" s="137"/>
    </row>
    <row r="51" spans="1:3" x14ac:dyDescent="0.2">
      <c r="A51" s="121"/>
      <c r="B51" s="122"/>
      <c r="C51" s="137"/>
    </row>
    <row r="52" spans="1:3" x14ac:dyDescent="0.2">
      <c r="A52" s="117" t="s">
        <v>14</v>
      </c>
      <c r="B52" s="118"/>
      <c r="C52" s="137"/>
    </row>
    <row r="53" spans="1:3" x14ac:dyDescent="0.2">
      <c r="A53" s="119"/>
      <c r="B53" s="120"/>
      <c r="C53" s="137"/>
    </row>
    <row r="54" spans="1:3" x14ac:dyDescent="0.2">
      <c r="A54" s="119"/>
      <c r="B54" s="120"/>
      <c r="C54" s="137"/>
    </row>
    <row r="55" spans="1:3" x14ac:dyDescent="0.2">
      <c r="A55" s="121"/>
      <c r="B55" s="122"/>
      <c r="C55" s="137"/>
    </row>
    <row r="56" spans="1:3" x14ac:dyDescent="0.2">
      <c r="A56" s="117" t="s">
        <v>15</v>
      </c>
      <c r="B56" s="118"/>
      <c r="C56" s="137"/>
    </row>
    <row r="57" spans="1:3" x14ac:dyDescent="0.2">
      <c r="A57" s="119"/>
      <c r="B57" s="120"/>
      <c r="C57" s="137"/>
    </row>
    <row r="58" spans="1:3" x14ac:dyDescent="0.2">
      <c r="A58" s="119"/>
      <c r="B58" s="120"/>
      <c r="C58" s="137"/>
    </row>
    <row r="59" spans="1:3" x14ac:dyDescent="0.2">
      <c r="A59" s="121"/>
      <c r="B59" s="122"/>
      <c r="C59" s="137"/>
    </row>
    <row r="60" spans="1:3" x14ac:dyDescent="0.2">
      <c r="A60" s="117" t="s">
        <v>16</v>
      </c>
      <c r="B60" s="118"/>
      <c r="C60" s="137"/>
    </row>
    <row r="61" spans="1:3" x14ac:dyDescent="0.2">
      <c r="A61" s="119"/>
      <c r="B61" s="120"/>
      <c r="C61" s="137"/>
    </row>
    <row r="62" spans="1:3" x14ac:dyDescent="0.2">
      <c r="A62" s="119"/>
      <c r="B62" s="120"/>
      <c r="C62" s="137"/>
    </row>
    <row r="63" spans="1:3" x14ac:dyDescent="0.2">
      <c r="A63" s="121"/>
      <c r="B63" s="122"/>
      <c r="C63" s="137"/>
    </row>
    <row r="64" spans="1:3" x14ac:dyDescent="0.2">
      <c r="A64" s="117" t="s">
        <v>17</v>
      </c>
      <c r="B64" s="118"/>
      <c r="C64" s="137"/>
    </row>
    <row r="65" spans="1:3" x14ac:dyDescent="0.2">
      <c r="A65" s="119"/>
      <c r="B65" s="120"/>
      <c r="C65" s="137"/>
    </row>
    <row r="66" spans="1:3" x14ac:dyDescent="0.2">
      <c r="A66" s="119"/>
      <c r="B66" s="120"/>
      <c r="C66" s="137"/>
    </row>
    <row r="67" spans="1:3" x14ac:dyDescent="0.2">
      <c r="A67" s="121"/>
      <c r="B67" s="122"/>
      <c r="C67" s="137"/>
    </row>
    <row r="68" spans="1:3" x14ac:dyDescent="0.2">
      <c r="A68" s="117" t="s">
        <v>18</v>
      </c>
      <c r="B68" s="118"/>
      <c r="C68" s="137"/>
    </row>
    <row r="69" spans="1:3" x14ac:dyDescent="0.2">
      <c r="A69" s="119"/>
      <c r="B69" s="120"/>
      <c r="C69" s="137"/>
    </row>
    <row r="70" spans="1:3" x14ac:dyDescent="0.2">
      <c r="A70" s="119"/>
      <c r="B70" s="120"/>
      <c r="C70" s="137"/>
    </row>
    <row r="71" spans="1:3" x14ac:dyDescent="0.2">
      <c r="A71" s="121"/>
      <c r="B71" s="122"/>
      <c r="C71" s="137"/>
    </row>
    <row r="72" spans="1:3" x14ac:dyDescent="0.2">
      <c r="A72" s="117" t="s">
        <v>19</v>
      </c>
      <c r="B72" s="118"/>
      <c r="C72" s="137"/>
    </row>
    <row r="73" spans="1:3" x14ac:dyDescent="0.2">
      <c r="A73" s="119"/>
      <c r="B73" s="120"/>
      <c r="C73" s="137"/>
    </row>
    <row r="74" spans="1:3" x14ac:dyDescent="0.2">
      <c r="A74" s="119"/>
      <c r="B74" s="120"/>
      <c r="C74" s="137"/>
    </row>
    <row r="75" spans="1:3" x14ac:dyDescent="0.2">
      <c r="A75" s="121"/>
      <c r="B75" s="122"/>
      <c r="C75" s="137"/>
    </row>
    <row r="76" spans="1:3" x14ac:dyDescent="0.2">
      <c r="A76" s="117" t="s">
        <v>20</v>
      </c>
      <c r="B76" s="118"/>
      <c r="C76" s="137"/>
    </row>
    <row r="77" spans="1:3" x14ac:dyDescent="0.2">
      <c r="A77" s="119"/>
      <c r="B77" s="120"/>
      <c r="C77" s="137"/>
    </row>
    <row r="78" spans="1:3" x14ac:dyDescent="0.2">
      <c r="A78" s="119"/>
      <c r="B78" s="120"/>
      <c r="C78" s="137"/>
    </row>
    <row r="79" spans="1:3" x14ac:dyDescent="0.2">
      <c r="A79" s="121"/>
      <c r="B79" s="122"/>
      <c r="C79" s="137"/>
    </row>
    <row r="80" spans="1:3" x14ac:dyDescent="0.2">
      <c r="A80" s="117" t="s">
        <v>21</v>
      </c>
      <c r="B80" s="118"/>
      <c r="C80" s="137"/>
    </row>
    <row r="81" spans="1:3" x14ac:dyDescent="0.2">
      <c r="A81" s="119"/>
      <c r="B81" s="120"/>
      <c r="C81" s="137"/>
    </row>
    <row r="82" spans="1:3" x14ac:dyDescent="0.2">
      <c r="A82" s="119"/>
      <c r="B82" s="120"/>
      <c r="C82" s="137"/>
    </row>
    <row r="83" spans="1:3" x14ac:dyDescent="0.2">
      <c r="A83" s="121"/>
      <c r="B83" s="122"/>
      <c r="C83" s="137"/>
    </row>
    <row r="84" spans="1:3" x14ac:dyDescent="0.2">
      <c r="A84" s="117" t="s">
        <v>22</v>
      </c>
      <c r="B84" s="118"/>
      <c r="C84" s="137"/>
    </row>
    <row r="85" spans="1:3" x14ac:dyDescent="0.2">
      <c r="A85" s="119"/>
      <c r="B85" s="120"/>
      <c r="C85" s="137"/>
    </row>
    <row r="86" spans="1:3" x14ac:dyDescent="0.2">
      <c r="A86" s="119"/>
      <c r="B86" s="120"/>
      <c r="C86" s="137"/>
    </row>
    <row r="87" spans="1:3" x14ac:dyDescent="0.2">
      <c r="A87" s="121"/>
      <c r="B87" s="122"/>
      <c r="C87" s="137"/>
    </row>
  </sheetData>
  <sheetProtection algorithmName="SHA-512" hashValue="vQ2V8qCs4vVqZKjuSvRLDf5+fUhJyLAswpgWAaN7ntpckXZXdO6oOqnjsI03SbIjoc1Qf4ILNFFIz7W9rEup6A==" saltValue="osQYXkNeFMtegSAfoglQ9w==" spinCount="100000" sheet="1" objects="1" scenarios="1" selectLockedCells="1"/>
  <mergeCells count="38">
    <mergeCell ref="H7:M8"/>
    <mergeCell ref="H9:H10"/>
    <mergeCell ref="I9:I10"/>
    <mergeCell ref="J9:J10"/>
    <mergeCell ref="K9:K10"/>
    <mergeCell ref="L9:L10"/>
    <mergeCell ref="M9:M10"/>
    <mergeCell ref="A84:B87"/>
    <mergeCell ref="C84:C87"/>
    <mergeCell ref="A7:A10"/>
    <mergeCell ref="B7:B10"/>
    <mergeCell ref="C7:C10"/>
    <mergeCell ref="A72:B75"/>
    <mergeCell ref="C72:C75"/>
    <mergeCell ref="A76:B79"/>
    <mergeCell ref="C76:C79"/>
    <mergeCell ref="A80:B83"/>
    <mergeCell ref="C80:C83"/>
    <mergeCell ref="A60:B63"/>
    <mergeCell ref="C60:C63"/>
    <mergeCell ref="A64:B67"/>
    <mergeCell ref="C64:C67"/>
    <mergeCell ref="A68:B71"/>
    <mergeCell ref="C68:C71"/>
    <mergeCell ref="A48:B51"/>
    <mergeCell ref="C48:C51"/>
    <mergeCell ref="A52:B55"/>
    <mergeCell ref="C52:C55"/>
    <mergeCell ref="A56:B59"/>
    <mergeCell ref="C56:C59"/>
    <mergeCell ref="A40:B45"/>
    <mergeCell ref="A2:G2"/>
    <mergeCell ref="A4:G5"/>
    <mergeCell ref="G7:G10"/>
    <mergeCell ref="D7:F8"/>
    <mergeCell ref="D9:D10"/>
    <mergeCell ref="E9:E10"/>
    <mergeCell ref="F9:F10"/>
  </mergeCells>
  <phoneticPr fontId="1" type="noConversion"/>
  <pageMargins left="0.7" right="0.7" top="0.75" bottom="0.75" header="0.3" footer="0.3"/>
  <pageSetup scale="83" fitToHeight="4"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6"/>
  <sheetViews>
    <sheetView workbookViewId="0">
      <pane xSplit="3" ySplit="10" topLeftCell="D32" activePane="bottomRight" state="frozen"/>
      <selection pane="topRight" activeCell="D1" sqref="D1"/>
      <selection pane="bottomLeft" activeCell="A7" sqref="A7"/>
      <selection pane="bottomRight" activeCell="N38" sqref="N38"/>
    </sheetView>
  </sheetViews>
  <sheetFormatPr defaultColWidth="10.625" defaultRowHeight="12.75" x14ac:dyDescent="0.2"/>
  <cols>
    <col min="1" max="1" width="8.625" style="106" customWidth="1"/>
    <col min="2" max="2" width="4.625" style="107"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18"/>
      <c r="B1" s="19"/>
      <c r="C1" s="18"/>
      <c r="D1" s="18"/>
      <c r="E1" s="18"/>
      <c r="F1" s="18"/>
      <c r="G1" s="18"/>
      <c r="H1" s="18"/>
      <c r="I1" s="18"/>
      <c r="J1" s="18"/>
      <c r="K1" s="18"/>
      <c r="L1" s="18"/>
      <c r="M1" s="18"/>
    </row>
    <row r="2" spans="1:13" ht="18.75" x14ac:dyDescent="0.3">
      <c r="A2" s="123" t="s">
        <v>70</v>
      </c>
      <c r="B2" s="123"/>
      <c r="C2" s="123"/>
      <c r="D2" s="123"/>
      <c r="E2" s="123"/>
      <c r="F2" s="123"/>
      <c r="G2" s="123"/>
      <c r="H2" s="18"/>
      <c r="I2" s="18"/>
      <c r="J2" s="18"/>
      <c r="K2" s="18"/>
      <c r="L2" s="18"/>
      <c r="M2" s="18"/>
    </row>
    <row r="3" spans="1:13" ht="18" customHeight="1" x14ac:dyDescent="0.2">
      <c r="A3" s="18"/>
      <c r="B3" s="19"/>
      <c r="C3" s="18"/>
      <c r="D3" s="18"/>
      <c r="E3" s="18"/>
      <c r="F3" s="18"/>
      <c r="G3" s="18"/>
      <c r="H3" s="18"/>
      <c r="I3" s="18"/>
      <c r="J3" s="18"/>
      <c r="K3" s="18"/>
      <c r="L3" s="18"/>
      <c r="M3" s="18"/>
    </row>
    <row r="4" spans="1:13" ht="14.1" customHeight="1" x14ac:dyDescent="0.2">
      <c r="A4" s="158" t="s">
        <v>38</v>
      </c>
      <c r="B4" s="158"/>
      <c r="C4" s="158"/>
      <c r="D4" s="158"/>
      <c r="E4" s="158"/>
      <c r="F4" s="158"/>
      <c r="G4" s="158"/>
      <c r="H4" s="18"/>
      <c r="I4" s="18"/>
      <c r="J4" s="18"/>
      <c r="K4" s="18"/>
      <c r="L4" s="18"/>
      <c r="M4" s="18"/>
    </row>
    <row r="5" spans="1:13" ht="14.1" customHeight="1" x14ac:dyDescent="0.2">
      <c r="A5" s="158"/>
      <c r="B5" s="158"/>
      <c r="C5" s="158"/>
      <c r="D5" s="158"/>
      <c r="E5" s="158"/>
      <c r="F5" s="158"/>
      <c r="G5" s="158"/>
      <c r="H5" s="18"/>
      <c r="I5" s="18"/>
      <c r="J5" s="18"/>
      <c r="K5" s="18"/>
      <c r="L5" s="18"/>
      <c r="M5" s="18"/>
    </row>
    <row r="6" spans="1:13" ht="14.1" customHeight="1" x14ac:dyDescent="0.25">
      <c r="A6" s="72"/>
      <c r="B6" s="72"/>
      <c r="C6" s="72"/>
      <c r="D6" s="72"/>
      <c r="E6" s="72"/>
      <c r="F6" s="72"/>
      <c r="G6" s="72"/>
      <c r="H6" s="18"/>
      <c r="I6" s="18"/>
      <c r="J6" s="18"/>
      <c r="K6" s="18"/>
      <c r="L6" s="18"/>
      <c r="M6" s="18"/>
    </row>
    <row r="7" spans="1:13" ht="14.1" customHeight="1" x14ac:dyDescent="0.2">
      <c r="A7" s="159" t="s">
        <v>23</v>
      </c>
      <c r="B7" s="161" t="s">
        <v>24</v>
      </c>
      <c r="C7" s="140" t="s">
        <v>25</v>
      </c>
      <c r="D7" s="159" t="s">
        <v>27</v>
      </c>
      <c r="E7" s="159"/>
      <c r="F7" s="159"/>
      <c r="G7" s="160" t="s">
        <v>6</v>
      </c>
      <c r="H7" s="157" t="s">
        <v>7</v>
      </c>
      <c r="I7" s="157"/>
      <c r="J7" s="157"/>
      <c r="K7" s="157"/>
      <c r="L7" s="157"/>
      <c r="M7" s="157"/>
    </row>
    <row r="8" spans="1:13" ht="14.1" customHeight="1" x14ac:dyDescent="0.2">
      <c r="A8" s="159"/>
      <c r="B8" s="161"/>
      <c r="C8" s="140"/>
      <c r="D8" s="159"/>
      <c r="E8" s="159"/>
      <c r="F8" s="159"/>
      <c r="G8" s="160"/>
      <c r="H8" s="157"/>
      <c r="I8" s="157"/>
      <c r="J8" s="157"/>
      <c r="K8" s="157"/>
      <c r="L8" s="157"/>
      <c r="M8" s="157"/>
    </row>
    <row r="9" spans="1:13" ht="14.1" customHeight="1" x14ac:dyDescent="0.2">
      <c r="A9" s="159"/>
      <c r="B9" s="161"/>
      <c r="C9" s="140"/>
      <c r="D9" s="140" t="s">
        <v>173</v>
      </c>
      <c r="E9" s="140" t="s">
        <v>247</v>
      </c>
      <c r="F9" s="140" t="s">
        <v>248</v>
      </c>
      <c r="G9" s="160"/>
      <c r="H9" s="140" t="s">
        <v>26</v>
      </c>
      <c r="I9" s="157" t="s">
        <v>10</v>
      </c>
      <c r="J9" s="157" t="s">
        <v>8</v>
      </c>
      <c r="K9" s="157" t="s">
        <v>11</v>
      </c>
      <c r="L9" s="157" t="s">
        <v>9</v>
      </c>
      <c r="M9" s="157" t="s">
        <v>12</v>
      </c>
    </row>
    <row r="10" spans="1:13" ht="14.1" customHeight="1" x14ac:dyDescent="0.2">
      <c r="A10" s="159"/>
      <c r="B10" s="161"/>
      <c r="C10" s="140"/>
      <c r="D10" s="140"/>
      <c r="E10" s="140"/>
      <c r="F10" s="140"/>
      <c r="G10" s="160"/>
      <c r="H10" s="140"/>
      <c r="I10" s="157"/>
      <c r="J10" s="157"/>
      <c r="K10" s="157"/>
      <c r="L10" s="157"/>
      <c r="M10" s="157"/>
    </row>
    <row r="11" spans="1:13" ht="42" customHeight="1" x14ac:dyDescent="0.2">
      <c r="A11" s="75" t="s">
        <v>348</v>
      </c>
      <c r="B11" s="76">
        <v>145</v>
      </c>
      <c r="C11" s="77" t="s">
        <v>264</v>
      </c>
      <c r="D11" s="20"/>
      <c r="E11" s="20"/>
      <c r="F11" s="20"/>
      <c r="G11" s="21" t="s">
        <v>385</v>
      </c>
      <c r="H11" s="105" t="s">
        <v>29</v>
      </c>
      <c r="I11" s="105" t="s">
        <v>29</v>
      </c>
      <c r="J11" s="67"/>
      <c r="K11" s="105" t="s">
        <v>29</v>
      </c>
      <c r="L11" s="105" t="s">
        <v>29</v>
      </c>
      <c r="M11" s="105" t="s">
        <v>29</v>
      </c>
    </row>
    <row r="12" spans="1:13" ht="27.95" customHeight="1" x14ac:dyDescent="0.2">
      <c r="A12" s="75" t="s">
        <v>348</v>
      </c>
      <c r="B12" s="76">
        <f t="shared" ref="B12:B36" si="0">B11+1</f>
        <v>146</v>
      </c>
      <c r="C12" s="77" t="s">
        <v>97</v>
      </c>
      <c r="D12" s="22"/>
      <c r="E12" s="22"/>
      <c r="F12" s="67"/>
      <c r="G12" s="21" t="s">
        <v>385</v>
      </c>
      <c r="H12" s="105" t="s">
        <v>29</v>
      </c>
      <c r="I12" s="105" t="s">
        <v>29</v>
      </c>
      <c r="J12" s="67"/>
      <c r="K12" s="105" t="s">
        <v>29</v>
      </c>
      <c r="L12" s="105" t="s">
        <v>29</v>
      </c>
      <c r="M12" s="105" t="s">
        <v>29</v>
      </c>
    </row>
    <row r="13" spans="1:13" ht="14.25" x14ac:dyDescent="0.2">
      <c r="A13" s="75" t="s">
        <v>348</v>
      </c>
      <c r="B13" s="76">
        <f t="shared" si="0"/>
        <v>147</v>
      </c>
      <c r="C13" s="77" t="s">
        <v>266</v>
      </c>
      <c r="D13" s="20"/>
      <c r="E13" s="20"/>
      <c r="F13" s="20"/>
      <c r="G13" s="21" t="s">
        <v>73</v>
      </c>
      <c r="H13" s="105" t="s">
        <v>29</v>
      </c>
      <c r="I13" s="105" t="s">
        <v>29</v>
      </c>
      <c r="J13" s="67"/>
      <c r="K13" s="105" t="s">
        <v>29</v>
      </c>
      <c r="L13" s="105" t="s">
        <v>29</v>
      </c>
      <c r="M13" s="105" t="s">
        <v>29</v>
      </c>
    </row>
    <row r="14" spans="1:13" ht="14.25" x14ac:dyDescent="0.2">
      <c r="A14" s="75" t="s">
        <v>348</v>
      </c>
      <c r="B14" s="76">
        <f t="shared" si="0"/>
        <v>148</v>
      </c>
      <c r="C14" s="77" t="s">
        <v>250</v>
      </c>
      <c r="D14" s="20"/>
      <c r="E14" s="20"/>
      <c r="F14" s="20"/>
      <c r="G14" s="21" t="s">
        <v>385</v>
      </c>
      <c r="H14" s="105" t="s">
        <v>29</v>
      </c>
      <c r="I14" s="105" t="s">
        <v>29</v>
      </c>
      <c r="J14" s="67"/>
      <c r="K14" s="105" t="s">
        <v>29</v>
      </c>
      <c r="L14" s="105" t="s">
        <v>29</v>
      </c>
      <c r="M14" s="105" t="s">
        <v>29</v>
      </c>
    </row>
    <row r="15" spans="1:13" ht="27.95" customHeight="1" x14ac:dyDescent="0.2">
      <c r="A15" s="81" t="s">
        <v>239</v>
      </c>
      <c r="B15" s="76">
        <f t="shared" si="0"/>
        <v>149</v>
      </c>
      <c r="C15" s="77" t="s">
        <v>352</v>
      </c>
      <c r="D15" s="22"/>
      <c r="E15" s="22"/>
      <c r="F15" s="22"/>
      <c r="G15" s="21" t="s">
        <v>73</v>
      </c>
      <c r="H15" s="105" t="s">
        <v>29</v>
      </c>
      <c r="I15" s="105" t="s">
        <v>29</v>
      </c>
      <c r="J15" s="67"/>
      <c r="K15" s="105" t="s">
        <v>29</v>
      </c>
      <c r="L15" s="105" t="s">
        <v>29</v>
      </c>
      <c r="M15" s="105" t="s">
        <v>29</v>
      </c>
    </row>
    <row r="16" spans="1:13" ht="27.95" customHeight="1" x14ac:dyDescent="0.2">
      <c r="A16" s="85" t="s">
        <v>305</v>
      </c>
      <c r="B16" s="76">
        <f t="shared" si="0"/>
        <v>150</v>
      </c>
      <c r="C16" s="97" t="s">
        <v>323</v>
      </c>
      <c r="D16" s="23"/>
      <c r="E16" s="23"/>
      <c r="F16" s="23"/>
      <c r="G16" s="21" t="s">
        <v>385</v>
      </c>
      <c r="H16" s="105" t="s">
        <v>29</v>
      </c>
      <c r="I16" s="105" t="s">
        <v>29</v>
      </c>
      <c r="J16" s="67"/>
      <c r="K16" s="105" t="s">
        <v>29</v>
      </c>
      <c r="L16" s="105" t="s">
        <v>29</v>
      </c>
      <c r="M16" s="105" t="s">
        <v>29</v>
      </c>
    </row>
    <row r="17" spans="1:13" ht="27.95" customHeight="1" x14ac:dyDescent="0.2">
      <c r="A17" s="75" t="s">
        <v>305</v>
      </c>
      <c r="B17" s="76">
        <f t="shared" si="0"/>
        <v>151</v>
      </c>
      <c r="C17" s="77" t="s">
        <v>284</v>
      </c>
      <c r="D17" s="22"/>
      <c r="E17" s="22"/>
      <c r="F17" s="22"/>
      <c r="G17" s="21" t="s">
        <v>385</v>
      </c>
      <c r="H17" s="105" t="s">
        <v>29</v>
      </c>
      <c r="I17" s="105" t="s">
        <v>29</v>
      </c>
      <c r="J17" s="67"/>
      <c r="K17" s="105" t="s">
        <v>29</v>
      </c>
      <c r="L17" s="105" t="s">
        <v>29</v>
      </c>
      <c r="M17" s="105" t="s">
        <v>29</v>
      </c>
    </row>
    <row r="18" spans="1:13" ht="27.95" customHeight="1" x14ac:dyDescent="0.2">
      <c r="A18" s="75" t="s">
        <v>305</v>
      </c>
      <c r="B18" s="76">
        <f t="shared" si="0"/>
        <v>152</v>
      </c>
      <c r="C18" s="77" t="s">
        <v>234</v>
      </c>
      <c r="D18" s="22"/>
      <c r="E18" s="22"/>
      <c r="F18" s="22"/>
      <c r="G18" s="21" t="s">
        <v>385</v>
      </c>
      <c r="H18" s="105" t="s">
        <v>29</v>
      </c>
      <c r="I18" s="105" t="s">
        <v>29</v>
      </c>
      <c r="J18" s="67"/>
      <c r="K18" s="105" t="s">
        <v>29</v>
      </c>
      <c r="L18" s="105" t="s">
        <v>29</v>
      </c>
      <c r="M18" s="105" t="s">
        <v>29</v>
      </c>
    </row>
    <row r="19" spans="1:13" ht="42" customHeight="1" x14ac:dyDescent="0.2">
      <c r="A19" s="75" t="s">
        <v>305</v>
      </c>
      <c r="B19" s="76">
        <f t="shared" si="0"/>
        <v>153</v>
      </c>
      <c r="C19" s="77" t="s">
        <v>236</v>
      </c>
      <c r="D19" s="20"/>
      <c r="E19" s="20"/>
      <c r="F19" s="20"/>
      <c r="G19" s="21" t="s">
        <v>385</v>
      </c>
      <c r="H19" s="105" t="s">
        <v>29</v>
      </c>
      <c r="I19" s="105" t="s">
        <v>29</v>
      </c>
      <c r="J19" s="67"/>
      <c r="K19" s="105" t="s">
        <v>29</v>
      </c>
      <c r="L19" s="105" t="s">
        <v>29</v>
      </c>
      <c r="M19" s="105" t="s">
        <v>29</v>
      </c>
    </row>
    <row r="20" spans="1:13" ht="42" customHeight="1" x14ac:dyDescent="0.2">
      <c r="A20" s="75" t="s">
        <v>305</v>
      </c>
      <c r="B20" s="76">
        <f t="shared" si="0"/>
        <v>154</v>
      </c>
      <c r="C20" s="77" t="s">
        <v>351</v>
      </c>
      <c r="D20" s="20"/>
      <c r="E20" s="20"/>
      <c r="F20" s="68"/>
      <c r="G20" s="21" t="s">
        <v>386</v>
      </c>
      <c r="H20" s="105" t="s">
        <v>29</v>
      </c>
      <c r="I20" s="105" t="s">
        <v>29</v>
      </c>
      <c r="J20" s="67"/>
      <c r="K20" s="105" t="s">
        <v>29</v>
      </c>
      <c r="L20" s="105" t="s">
        <v>29</v>
      </c>
      <c r="M20" s="105" t="s">
        <v>29</v>
      </c>
    </row>
    <row r="21" spans="1:13" ht="27.95" customHeight="1" x14ac:dyDescent="0.2">
      <c r="A21" s="75" t="s">
        <v>252</v>
      </c>
      <c r="B21" s="76">
        <f t="shared" si="0"/>
        <v>155</v>
      </c>
      <c r="C21" s="77" t="s">
        <v>192</v>
      </c>
      <c r="D21" s="20"/>
      <c r="E21" s="20"/>
      <c r="F21" s="20"/>
      <c r="G21" s="21" t="s">
        <v>386</v>
      </c>
      <c r="H21" s="67"/>
      <c r="I21" s="67"/>
      <c r="J21" s="67"/>
      <c r="K21" s="67"/>
      <c r="L21" s="105" t="s">
        <v>29</v>
      </c>
      <c r="M21" s="67"/>
    </row>
    <row r="22" spans="1:13" ht="27.95" customHeight="1" x14ac:dyDescent="0.2">
      <c r="A22" s="75" t="s">
        <v>237</v>
      </c>
      <c r="B22" s="76">
        <f t="shared" si="0"/>
        <v>156</v>
      </c>
      <c r="C22" s="77" t="s">
        <v>387</v>
      </c>
      <c r="D22" s="20"/>
      <c r="E22" s="20"/>
      <c r="F22" s="20"/>
      <c r="G22" s="21" t="s">
        <v>73</v>
      </c>
      <c r="H22" s="105" t="s">
        <v>29</v>
      </c>
      <c r="I22" s="67"/>
      <c r="J22" s="67"/>
      <c r="K22" s="67"/>
      <c r="L22" s="105" t="s">
        <v>29</v>
      </c>
      <c r="M22" s="67"/>
    </row>
    <row r="23" spans="1:13" ht="14.1" customHeight="1" x14ac:dyDescent="0.2">
      <c r="A23" s="75" t="s">
        <v>237</v>
      </c>
      <c r="B23" s="76">
        <f t="shared" si="0"/>
        <v>157</v>
      </c>
      <c r="C23" s="77" t="s">
        <v>344</v>
      </c>
      <c r="D23" s="20"/>
      <c r="E23" s="20"/>
      <c r="F23" s="20"/>
      <c r="G23" s="21" t="s">
        <v>73</v>
      </c>
      <c r="H23" s="105" t="s">
        <v>29</v>
      </c>
      <c r="I23" s="67"/>
      <c r="J23" s="67"/>
      <c r="K23" s="67"/>
      <c r="L23" s="105" t="s">
        <v>29</v>
      </c>
      <c r="M23" s="67"/>
    </row>
    <row r="24" spans="1:13" ht="42" customHeight="1" x14ac:dyDescent="0.2">
      <c r="A24" s="75" t="s">
        <v>237</v>
      </c>
      <c r="B24" s="76">
        <f t="shared" si="0"/>
        <v>158</v>
      </c>
      <c r="C24" s="77" t="s">
        <v>171</v>
      </c>
      <c r="D24" s="20"/>
      <c r="E24" s="20"/>
      <c r="F24" s="20"/>
      <c r="G24" s="21" t="s">
        <v>385</v>
      </c>
      <c r="H24" s="105" t="s">
        <v>29</v>
      </c>
      <c r="I24" s="67"/>
      <c r="J24" s="67"/>
      <c r="K24" s="67"/>
      <c r="L24" s="105" t="s">
        <v>29</v>
      </c>
      <c r="M24" s="67"/>
    </row>
    <row r="25" spans="1:13" ht="27.95" customHeight="1" x14ac:dyDescent="0.2">
      <c r="A25" s="75" t="s">
        <v>237</v>
      </c>
      <c r="B25" s="76">
        <f t="shared" si="0"/>
        <v>159</v>
      </c>
      <c r="C25" s="77" t="s">
        <v>193</v>
      </c>
      <c r="D25" s="20"/>
      <c r="E25" s="20"/>
      <c r="F25" s="20"/>
      <c r="G25" s="21" t="s">
        <v>385</v>
      </c>
      <c r="H25" s="105" t="s">
        <v>29</v>
      </c>
      <c r="I25" s="67"/>
      <c r="J25" s="67"/>
      <c r="K25" s="67"/>
      <c r="L25" s="105" t="s">
        <v>29</v>
      </c>
      <c r="M25" s="67"/>
    </row>
    <row r="26" spans="1:13" ht="27.95" customHeight="1" x14ac:dyDescent="0.2">
      <c r="A26" s="75" t="s">
        <v>239</v>
      </c>
      <c r="B26" s="76">
        <f t="shared" si="0"/>
        <v>160</v>
      </c>
      <c r="C26" s="77" t="s">
        <v>98</v>
      </c>
      <c r="D26" s="24"/>
      <c r="E26" s="24"/>
      <c r="F26" s="24"/>
      <c r="G26" s="21" t="s">
        <v>73</v>
      </c>
      <c r="H26" s="105" t="s">
        <v>29</v>
      </c>
      <c r="I26" s="105" t="s">
        <v>29</v>
      </c>
      <c r="J26" s="67"/>
      <c r="K26" s="105" t="s">
        <v>29</v>
      </c>
      <c r="L26" s="105" t="s">
        <v>29</v>
      </c>
      <c r="M26" s="105" t="s">
        <v>29</v>
      </c>
    </row>
    <row r="27" spans="1:13" ht="27.95" customHeight="1" x14ac:dyDescent="0.2">
      <c r="A27" s="75" t="s">
        <v>239</v>
      </c>
      <c r="B27" s="76">
        <f t="shared" si="0"/>
        <v>161</v>
      </c>
      <c r="C27" s="77" t="s">
        <v>295</v>
      </c>
      <c r="D27" s="22"/>
      <c r="E27" s="22"/>
      <c r="F27" s="67"/>
      <c r="G27" s="21" t="s">
        <v>385</v>
      </c>
      <c r="H27" s="105" t="s">
        <v>29</v>
      </c>
      <c r="I27" s="105" t="s">
        <v>29</v>
      </c>
      <c r="J27" s="67"/>
      <c r="K27" s="105" t="s">
        <v>29</v>
      </c>
      <c r="L27" s="105" t="s">
        <v>29</v>
      </c>
      <c r="M27" s="105" t="s">
        <v>29</v>
      </c>
    </row>
    <row r="28" spans="1:13" ht="27.95" customHeight="1" x14ac:dyDescent="0.2">
      <c r="A28" s="75" t="s">
        <v>239</v>
      </c>
      <c r="B28" s="76">
        <f t="shared" si="0"/>
        <v>162</v>
      </c>
      <c r="C28" s="77" t="s">
        <v>337</v>
      </c>
      <c r="D28" s="20"/>
      <c r="E28" s="20"/>
      <c r="F28" s="20"/>
      <c r="G28" s="21" t="s">
        <v>73</v>
      </c>
      <c r="H28" s="105" t="s">
        <v>29</v>
      </c>
      <c r="I28" s="105" t="s">
        <v>29</v>
      </c>
      <c r="J28" s="67"/>
      <c r="K28" s="105" t="s">
        <v>29</v>
      </c>
      <c r="L28" s="105" t="s">
        <v>29</v>
      </c>
      <c r="M28" s="105" t="s">
        <v>29</v>
      </c>
    </row>
    <row r="29" spans="1:13" ht="14.25" x14ac:dyDescent="0.2">
      <c r="A29" s="75" t="s">
        <v>302</v>
      </c>
      <c r="B29" s="76">
        <f t="shared" si="0"/>
        <v>163</v>
      </c>
      <c r="C29" s="77" t="s">
        <v>99</v>
      </c>
      <c r="D29" s="20"/>
      <c r="E29" s="20"/>
      <c r="F29" s="20"/>
      <c r="G29" s="21" t="s">
        <v>73</v>
      </c>
      <c r="H29" s="105" t="s">
        <v>29</v>
      </c>
      <c r="I29" s="105" t="s">
        <v>29</v>
      </c>
      <c r="J29" s="67"/>
      <c r="K29" s="105" t="s">
        <v>29</v>
      </c>
      <c r="L29" s="105" t="s">
        <v>29</v>
      </c>
      <c r="M29" s="105" t="s">
        <v>29</v>
      </c>
    </row>
    <row r="30" spans="1:13" ht="27.95" customHeight="1" x14ac:dyDescent="0.2">
      <c r="A30" s="75" t="s">
        <v>302</v>
      </c>
      <c r="B30" s="76">
        <f t="shared" si="0"/>
        <v>164</v>
      </c>
      <c r="C30" s="77" t="s">
        <v>100</v>
      </c>
      <c r="D30" s="22"/>
      <c r="E30" s="22"/>
      <c r="F30" s="22"/>
      <c r="G30" s="21" t="s">
        <v>73</v>
      </c>
      <c r="H30" s="105" t="s">
        <v>29</v>
      </c>
      <c r="I30" s="105" t="s">
        <v>29</v>
      </c>
      <c r="J30" s="67"/>
      <c r="K30" s="105" t="s">
        <v>29</v>
      </c>
      <c r="L30" s="105" t="s">
        <v>29</v>
      </c>
      <c r="M30" s="105" t="s">
        <v>29</v>
      </c>
    </row>
    <row r="31" spans="1:13" ht="27.95" customHeight="1" x14ac:dyDescent="0.2">
      <c r="A31" s="75" t="s">
        <v>156</v>
      </c>
      <c r="B31" s="76">
        <f t="shared" si="0"/>
        <v>165</v>
      </c>
      <c r="C31" s="77" t="s">
        <v>407</v>
      </c>
      <c r="D31" s="22"/>
      <c r="E31" s="22"/>
      <c r="F31" s="22"/>
      <c r="G31" s="21" t="s">
        <v>385</v>
      </c>
      <c r="H31" s="105" t="s">
        <v>29</v>
      </c>
      <c r="I31" s="105" t="s">
        <v>29</v>
      </c>
      <c r="J31" s="67"/>
      <c r="K31" s="67"/>
      <c r="L31" s="105" t="s">
        <v>29</v>
      </c>
      <c r="M31" s="67"/>
    </row>
    <row r="32" spans="1:13" ht="42" customHeight="1" x14ac:dyDescent="0.2">
      <c r="A32" s="84" t="s">
        <v>156</v>
      </c>
      <c r="B32" s="76">
        <f t="shared" si="0"/>
        <v>166</v>
      </c>
      <c r="C32" s="89" t="s">
        <v>423</v>
      </c>
      <c r="D32" s="25"/>
      <c r="E32" s="25"/>
      <c r="F32" s="25"/>
      <c r="G32" s="21" t="s">
        <v>385</v>
      </c>
      <c r="H32" s="105" t="s">
        <v>29</v>
      </c>
      <c r="I32" s="105" t="s">
        <v>29</v>
      </c>
      <c r="J32" s="67"/>
      <c r="K32" s="67"/>
      <c r="L32" s="105" t="s">
        <v>29</v>
      </c>
      <c r="M32" s="67"/>
    </row>
    <row r="33" spans="1:13" ht="27.95" customHeight="1" x14ac:dyDescent="0.2">
      <c r="A33" s="75" t="s">
        <v>255</v>
      </c>
      <c r="B33" s="76">
        <f t="shared" si="0"/>
        <v>167</v>
      </c>
      <c r="C33" s="77" t="s">
        <v>342</v>
      </c>
      <c r="D33" s="20"/>
      <c r="E33" s="20"/>
      <c r="F33" s="20"/>
      <c r="G33" s="21" t="s">
        <v>385</v>
      </c>
      <c r="H33" s="67"/>
      <c r="I33" s="67"/>
      <c r="J33" s="67"/>
      <c r="K33" s="105" t="s">
        <v>29</v>
      </c>
      <c r="L33" s="105" t="s">
        <v>29</v>
      </c>
      <c r="M33" s="67"/>
    </row>
    <row r="34" spans="1:13" ht="27.95" customHeight="1" x14ac:dyDescent="0.2">
      <c r="A34" s="75" t="s">
        <v>335</v>
      </c>
      <c r="B34" s="76">
        <f t="shared" si="0"/>
        <v>168</v>
      </c>
      <c r="C34" s="77" t="s">
        <v>402</v>
      </c>
      <c r="D34" s="22"/>
      <c r="E34" s="22"/>
      <c r="F34" s="22"/>
      <c r="G34" s="21" t="s">
        <v>385</v>
      </c>
      <c r="H34" s="67"/>
      <c r="I34" s="67"/>
      <c r="J34" s="67"/>
      <c r="K34" s="105" t="s">
        <v>29</v>
      </c>
      <c r="L34" s="105" t="s">
        <v>29</v>
      </c>
      <c r="M34" s="67"/>
    </row>
    <row r="35" spans="1:13" ht="14.25" x14ac:dyDescent="0.2">
      <c r="A35" s="100" t="s">
        <v>325</v>
      </c>
      <c r="B35" s="76">
        <f t="shared" si="0"/>
        <v>169</v>
      </c>
      <c r="C35" s="101" t="s">
        <v>403</v>
      </c>
      <c r="D35" s="26"/>
      <c r="E35" s="26"/>
      <c r="F35" s="26"/>
      <c r="G35" s="21" t="s">
        <v>385</v>
      </c>
      <c r="H35" s="105" t="s">
        <v>29</v>
      </c>
      <c r="I35" s="105" t="s">
        <v>29</v>
      </c>
      <c r="J35" s="67"/>
      <c r="K35" s="105" t="s">
        <v>29</v>
      </c>
      <c r="L35" s="105" t="s">
        <v>29</v>
      </c>
      <c r="M35" s="105" t="s">
        <v>29</v>
      </c>
    </row>
    <row r="36" spans="1:13" ht="69.95" customHeight="1" x14ac:dyDescent="0.2">
      <c r="A36" s="75"/>
      <c r="B36" s="76">
        <f t="shared" si="0"/>
        <v>170</v>
      </c>
      <c r="C36" s="77" t="s">
        <v>39</v>
      </c>
      <c r="D36" s="20"/>
      <c r="E36" s="20"/>
      <c r="F36" s="20"/>
      <c r="G36" s="21" t="s">
        <v>73</v>
      </c>
      <c r="H36" s="105" t="s">
        <v>29</v>
      </c>
      <c r="I36" s="105" t="s">
        <v>29</v>
      </c>
      <c r="J36" s="105" t="s">
        <v>29</v>
      </c>
      <c r="K36" s="105" t="s">
        <v>29</v>
      </c>
      <c r="L36" s="105" t="s">
        <v>29</v>
      </c>
      <c r="M36" s="105" t="s">
        <v>29</v>
      </c>
    </row>
    <row r="37" spans="1:13" ht="14.1" customHeight="1" x14ac:dyDescent="0.2">
      <c r="A37" s="18"/>
      <c r="B37" s="19"/>
      <c r="C37" s="18"/>
    </row>
    <row r="38" spans="1:13" ht="14.1" customHeight="1" x14ac:dyDescent="0.2">
      <c r="A38" s="18"/>
      <c r="B38" s="19"/>
      <c r="C38" s="18"/>
      <c r="D38" s="57" t="s">
        <v>87</v>
      </c>
      <c r="E38" s="57" t="s">
        <v>173</v>
      </c>
      <c r="F38" s="57" t="s">
        <v>247</v>
      </c>
      <c r="G38" s="57" t="s">
        <v>248</v>
      </c>
    </row>
    <row r="39" spans="1:13" ht="14.1" customHeight="1" x14ac:dyDescent="0.2">
      <c r="A39" s="116" t="s">
        <v>128</v>
      </c>
      <c r="B39" s="116"/>
      <c r="C39" s="56" t="s">
        <v>129</v>
      </c>
      <c r="D39" s="57">
        <f>COUNTIF(G11:G36,"PT")</f>
        <v>2</v>
      </c>
      <c r="E39" s="57">
        <f>COUNTA(D20:D21)</f>
        <v>0</v>
      </c>
      <c r="F39" s="57">
        <f>COUNTA(E20:E21)</f>
        <v>0</v>
      </c>
      <c r="G39" s="57">
        <f>COUNTA(F20:F21)</f>
        <v>0</v>
      </c>
    </row>
    <row r="40" spans="1:13" x14ac:dyDescent="0.2">
      <c r="A40" s="116"/>
      <c r="B40" s="116"/>
      <c r="C40" s="56" t="s">
        <v>130</v>
      </c>
      <c r="D40" s="57">
        <f>COUNTIF(G11:G36,"SO")</f>
        <v>15</v>
      </c>
      <c r="E40" s="57">
        <f>COUNTA(D11:D12,D14,D16:D19,D24:D25,D27,D31:D35)</f>
        <v>0</v>
      </c>
      <c r="F40" s="57">
        <f>COUNTA(E11:E12,E14,E16:E19,E24:E25,E27,E31:E35)</f>
        <v>0</v>
      </c>
      <c r="G40" s="57">
        <f>COUNTA(F11:F12,F14,F16:F19,F24:F25,F27,F31:F35)</f>
        <v>0</v>
      </c>
    </row>
    <row r="41" spans="1:13" x14ac:dyDescent="0.2">
      <c r="A41" s="116"/>
      <c r="B41" s="116"/>
      <c r="C41" s="56" t="s">
        <v>86</v>
      </c>
      <c r="D41" s="57">
        <f>COUNTIF(G11:G36,"NC")</f>
        <v>9</v>
      </c>
      <c r="E41" s="57">
        <f>COUNTA(D13,D15,D22:D23,D26,D28:D30,D36)</f>
        <v>0</v>
      </c>
      <c r="F41" s="57">
        <f>COUNTA(E13,E15,E22:E23,E26,E28:E30,E36)</f>
        <v>0</v>
      </c>
      <c r="G41" s="57">
        <f>COUNTA(F13,F15,F22:F23,F26,F28:F30,F36)</f>
        <v>0</v>
      </c>
    </row>
    <row r="42" spans="1:13" x14ac:dyDescent="0.2">
      <c r="A42" s="116"/>
      <c r="B42" s="116"/>
      <c r="C42" s="60" t="s">
        <v>248</v>
      </c>
      <c r="D42" s="54"/>
      <c r="E42" s="61">
        <f>COUNTA(F11:F36)</f>
        <v>0</v>
      </c>
      <c r="F42" s="65"/>
      <c r="G42" s="54"/>
    </row>
    <row r="43" spans="1:13" x14ac:dyDescent="0.2">
      <c r="A43" s="116"/>
      <c r="B43" s="116"/>
      <c r="C43" s="60" t="s">
        <v>173</v>
      </c>
      <c r="D43" s="54"/>
      <c r="E43" s="61">
        <f>COUNTA(D11:D36)</f>
        <v>0</v>
      </c>
      <c r="F43" s="65"/>
      <c r="G43" s="54"/>
    </row>
    <row r="44" spans="1:13" x14ac:dyDescent="0.2">
      <c r="A44" s="116"/>
      <c r="B44" s="116"/>
      <c r="C44" s="60" t="s">
        <v>247</v>
      </c>
      <c r="D44" s="54"/>
      <c r="E44" s="61">
        <f>COUNTA(E11:E36)</f>
        <v>0</v>
      </c>
      <c r="F44" s="65"/>
      <c r="G44" s="54"/>
    </row>
    <row r="47" spans="1:13" x14ac:dyDescent="0.2">
      <c r="A47" s="117" t="s">
        <v>13</v>
      </c>
      <c r="B47" s="118"/>
      <c r="C47" s="137"/>
    </row>
    <row r="48" spans="1:13" x14ac:dyDescent="0.2">
      <c r="A48" s="119"/>
      <c r="B48" s="120"/>
      <c r="C48" s="137"/>
    </row>
    <row r="49" spans="1:3" x14ac:dyDescent="0.2">
      <c r="A49" s="119"/>
      <c r="B49" s="120"/>
      <c r="C49" s="137"/>
    </row>
    <row r="50" spans="1:3" x14ac:dyDescent="0.2">
      <c r="A50" s="121"/>
      <c r="B50" s="122"/>
      <c r="C50" s="137"/>
    </row>
    <row r="51" spans="1:3" x14ac:dyDescent="0.2">
      <c r="A51" s="117" t="s">
        <v>14</v>
      </c>
      <c r="B51" s="118"/>
      <c r="C51" s="137"/>
    </row>
    <row r="52" spans="1:3" x14ac:dyDescent="0.2">
      <c r="A52" s="119"/>
      <c r="B52" s="120"/>
      <c r="C52" s="137"/>
    </row>
    <row r="53" spans="1:3" x14ac:dyDescent="0.2">
      <c r="A53" s="119"/>
      <c r="B53" s="120"/>
      <c r="C53" s="137"/>
    </row>
    <row r="54" spans="1:3" x14ac:dyDescent="0.2">
      <c r="A54" s="121"/>
      <c r="B54" s="122"/>
      <c r="C54" s="137"/>
    </row>
    <row r="55" spans="1:3" x14ac:dyDescent="0.2">
      <c r="A55" s="117" t="s">
        <v>15</v>
      </c>
      <c r="B55" s="118"/>
      <c r="C55" s="137"/>
    </row>
    <row r="56" spans="1:3" x14ac:dyDescent="0.2">
      <c r="A56" s="119"/>
      <c r="B56" s="120"/>
      <c r="C56" s="137"/>
    </row>
    <row r="57" spans="1:3" x14ac:dyDescent="0.2">
      <c r="A57" s="119"/>
      <c r="B57" s="120"/>
      <c r="C57" s="137"/>
    </row>
    <row r="58" spans="1:3" x14ac:dyDescent="0.2">
      <c r="A58" s="121"/>
      <c r="B58" s="122"/>
      <c r="C58" s="137"/>
    </row>
    <row r="59" spans="1:3" x14ac:dyDescent="0.2">
      <c r="A59" s="117" t="s">
        <v>16</v>
      </c>
      <c r="B59" s="118"/>
      <c r="C59" s="137"/>
    </row>
    <row r="60" spans="1:3" x14ac:dyDescent="0.2">
      <c r="A60" s="119"/>
      <c r="B60" s="120"/>
      <c r="C60" s="137"/>
    </row>
    <row r="61" spans="1:3" x14ac:dyDescent="0.2">
      <c r="A61" s="119"/>
      <c r="B61" s="120"/>
      <c r="C61" s="137"/>
    </row>
    <row r="62" spans="1:3" x14ac:dyDescent="0.2">
      <c r="A62" s="121"/>
      <c r="B62" s="122"/>
      <c r="C62" s="137"/>
    </row>
    <row r="63" spans="1:3" x14ac:dyDescent="0.2">
      <c r="A63" s="117" t="s">
        <v>17</v>
      </c>
      <c r="B63" s="118"/>
      <c r="C63" s="137"/>
    </row>
    <row r="64" spans="1:3" x14ac:dyDescent="0.2">
      <c r="A64" s="119"/>
      <c r="B64" s="120"/>
      <c r="C64" s="137"/>
    </row>
    <row r="65" spans="1:3" x14ac:dyDescent="0.2">
      <c r="A65" s="119"/>
      <c r="B65" s="120"/>
      <c r="C65" s="137"/>
    </row>
    <row r="66" spans="1:3" x14ac:dyDescent="0.2">
      <c r="A66" s="121"/>
      <c r="B66" s="122"/>
      <c r="C66" s="137"/>
    </row>
    <row r="67" spans="1:3" x14ac:dyDescent="0.2">
      <c r="A67" s="117" t="s">
        <v>18</v>
      </c>
      <c r="B67" s="118"/>
      <c r="C67" s="137"/>
    </row>
    <row r="68" spans="1:3" x14ac:dyDescent="0.2">
      <c r="A68" s="119"/>
      <c r="B68" s="120"/>
      <c r="C68" s="137"/>
    </row>
    <row r="69" spans="1:3" x14ac:dyDescent="0.2">
      <c r="A69" s="119"/>
      <c r="B69" s="120"/>
      <c r="C69" s="137"/>
    </row>
    <row r="70" spans="1:3" x14ac:dyDescent="0.2">
      <c r="A70" s="121"/>
      <c r="B70" s="122"/>
      <c r="C70" s="137"/>
    </row>
    <row r="71" spans="1:3" x14ac:dyDescent="0.2">
      <c r="A71" s="117" t="s">
        <v>19</v>
      </c>
      <c r="B71" s="118"/>
      <c r="C71" s="137"/>
    </row>
    <row r="72" spans="1:3" x14ac:dyDescent="0.2">
      <c r="A72" s="119"/>
      <c r="B72" s="120"/>
      <c r="C72" s="137"/>
    </row>
    <row r="73" spans="1:3" x14ac:dyDescent="0.2">
      <c r="A73" s="119"/>
      <c r="B73" s="120"/>
      <c r="C73" s="137"/>
    </row>
    <row r="74" spans="1:3" x14ac:dyDescent="0.2">
      <c r="A74" s="121"/>
      <c r="B74" s="122"/>
      <c r="C74" s="137"/>
    </row>
    <row r="75" spans="1:3" x14ac:dyDescent="0.2">
      <c r="A75" s="117" t="s">
        <v>20</v>
      </c>
      <c r="B75" s="118"/>
      <c r="C75" s="137"/>
    </row>
    <row r="76" spans="1:3" x14ac:dyDescent="0.2">
      <c r="A76" s="119"/>
      <c r="B76" s="120"/>
      <c r="C76" s="137"/>
    </row>
    <row r="77" spans="1:3" x14ac:dyDescent="0.2">
      <c r="A77" s="119"/>
      <c r="B77" s="120"/>
      <c r="C77" s="137"/>
    </row>
    <row r="78" spans="1:3" x14ac:dyDescent="0.2">
      <c r="A78" s="121"/>
      <c r="B78" s="122"/>
      <c r="C78" s="137"/>
    </row>
    <row r="79" spans="1:3" x14ac:dyDescent="0.2">
      <c r="A79" s="117" t="s">
        <v>21</v>
      </c>
      <c r="B79" s="118"/>
      <c r="C79" s="137"/>
    </row>
    <row r="80" spans="1:3" x14ac:dyDescent="0.2">
      <c r="A80" s="119"/>
      <c r="B80" s="120"/>
      <c r="C80" s="137"/>
    </row>
    <row r="81" spans="1:3" x14ac:dyDescent="0.2">
      <c r="A81" s="119"/>
      <c r="B81" s="120"/>
      <c r="C81" s="137"/>
    </row>
    <row r="82" spans="1:3" x14ac:dyDescent="0.2">
      <c r="A82" s="121"/>
      <c r="B82" s="122"/>
      <c r="C82" s="137"/>
    </row>
    <row r="83" spans="1:3" x14ac:dyDescent="0.2">
      <c r="A83" s="117" t="s">
        <v>22</v>
      </c>
      <c r="B83" s="118"/>
      <c r="C83" s="137"/>
    </row>
    <row r="84" spans="1:3" x14ac:dyDescent="0.2">
      <c r="A84" s="119"/>
      <c r="B84" s="120"/>
      <c r="C84" s="137"/>
    </row>
    <row r="85" spans="1:3" x14ac:dyDescent="0.2">
      <c r="A85" s="119"/>
      <c r="B85" s="120"/>
      <c r="C85" s="137"/>
    </row>
    <row r="86" spans="1:3" x14ac:dyDescent="0.2">
      <c r="A86" s="121"/>
      <c r="B86" s="122"/>
      <c r="C86" s="137"/>
    </row>
  </sheetData>
  <sheetProtection algorithmName="SHA-512" hashValue="bPsF1aXVT+FovUfRjo+Av37TbEHqx6pCN3x9AepCN6Rbt6KsOaddLvWligYQa4oWZu2h32vn5AqMOu4N4fNlAQ==" saltValue="PDIF/qMSXH61Ji14r6alCQ==" spinCount="100000" sheet="1" objects="1" scenarios="1" selectLockedCells="1"/>
  <mergeCells count="38">
    <mergeCell ref="H7:M8"/>
    <mergeCell ref="H9:H10"/>
    <mergeCell ref="I9:I10"/>
    <mergeCell ref="J9:J10"/>
    <mergeCell ref="K9:K10"/>
    <mergeCell ref="L9:L10"/>
    <mergeCell ref="M9:M10"/>
    <mergeCell ref="A83:B86"/>
    <mergeCell ref="C83:C86"/>
    <mergeCell ref="A7:A10"/>
    <mergeCell ref="B7:B10"/>
    <mergeCell ref="C7:C10"/>
    <mergeCell ref="A71:B74"/>
    <mergeCell ref="C71:C74"/>
    <mergeCell ref="A75:B78"/>
    <mergeCell ref="C75:C78"/>
    <mergeCell ref="A79:B82"/>
    <mergeCell ref="C79:C82"/>
    <mergeCell ref="A59:B62"/>
    <mergeCell ref="C59:C62"/>
    <mergeCell ref="A63:B66"/>
    <mergeCell ref="C63:C66"/>
    <mergeCell ref="A67:B70"/>
    <mergeCell ref="C67:C70"/>
    <mergeCell ref="A47:B50"/>
    <mergeCell ref="C47:C50"/>
    <mergeCell ref="A51:B54"/>
    <mergeCell ref="C51:C54"/>
    <mergeCell ref="A55:B58"/>
    <mergeCell ref="C55:C58"/>
    <mergeCell ref="A39:B44"/>
    <mergeCell ref="A2:G2"/>
    <mergeCell ref="A4:G5"/>
    <mergeCell ref="G7:G10"/>
    <mergeCell ref="D7:F8"/>
    <mergeCell ref="D9:D10"/>
    <mergeCell ref="E9:E10"/>
    <mergeCell ref="F9:F10"/>
  </mergeCells>
  <phoneticPr fontId="1" type="noConversion"/>
  <pageMargins left="0.7" right="0.7" top="0.75" bottom="0.75" header="0.3" footer="0.3"/>
  <pageSetup scale="83" fitToHeight="4"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10"/>
  <sheetViews>
    <sheetView workbookViewId="0">
      <pane xSplit="3" ySplit="10" topLeftCell="D54" activePane="bottomRight" state="frozen"/>
      <selection pane="topRight" activeCell="D1" sqref="D1"/>
      <selection pane="bottomLeft" activeCell="A7" sqref="A7"/>
      <selection pane="bottomRight" activeCell="N62" sqref="N62"/>
    </sheetView>
  </sheetViews>
  <sheetFormatPr defaultColWidth="10.625" defaultRowHeight="12.75" x14ac:dyDescent="0.2"/>
  <cols>
    <col min="1" max="1" width="8.625" style="106" customWidth="1"/>
    <col min="2" max="2" width="4.625" style="107" customWidth="1"/>
    <col min="3" max="3" width="56.625" style="106" customWidth="1"/>
    <col min="4" max="4" width="4.375" style="106" customWidth="1"/>
    <col min="5" max="5" width="4.125" style="106" customWidth="1"/>
    <col min="6" max="6" width="4" style="106" customWidth="1"/>
    <col min="7" max="7" width="5.375" style="106" customWidth="1"/>
    <col min="8" max="13" width="3.875" style="106" hidden="1" customWidth="1"/>
    <col min="14" max="16384" width="10.625" style="106"/>
  </cols>
  <sheetData>
    <row r="1" spans="1:13" x14ac:dyDescent="0.2">
      <c r="A1" s="18"/>
      <c r="B1" s="19"/>
      <c r="C1" s="18"/>
      <c r="D1" s="18"/>
      <c r="E1" s="18"/>
      <c r="F1" s="18"/>
      <c r="G1" s="18"/>
      <c r="H1" s="18"/>
      <c r="I1" s="18"/>
      <c r="J1" s="18"/>
      <c r="K1" s="18"/>
      <c r="L1" s="18"/>
      <c r="M1" s="18"/>
    </row>
    <row r="2" spans="1:13" ht="18.75" x14ac:dyDescent="0.3">
      <c r="A2" s="123" t="s">
        <v>71</v>
      </c>
      <c r="B2" s="123"/>
      <c r="C2" s="123"/>
      <c r="D2" s="123"/>
      <c r="E2" s="123"/>
      <c r="F2" s="123"/>
      <c r="G2" s="123"/>
      <c r="H2" s="18"/>
      <c r="I2" s="18"/>
      <c r="J2" s="18"/>
      <c r="K2" s="18"/>
      <c r="L2" s="18"/>
      <c r="M2" s="18"/>
    </row>
    <row r="3" spans="1:13" ht="18" customHeight="1" x14ac:dyDescent="0.2">
      <c r="A3" s="18"/>
      <c r="B3" s="19"/>
      <c r="C3" s="18"/>
      <c r="D3" s="18"/>
      <c r="E3" s="18"/>
      <c r="F3" s="18"/>
      <c r="G3" s="18"/>
      <c r="H3" s="18"/>
      <c r="I3" s="18"/>
      <c r="J3" s="18"/>
      <c r="K3" s="18"/>
      <c r="L3" s="18"/>
      <c r="M3" s="18"/>
    </row>
    <row r="4" spans="1:13" ht="14.1" customHeight="1" x14ac:dyDescent="0.2">
      <c r="A4" s="158" t="s">
        <v>40</v>
      </c>
      <c r="B4" s="158"/>
      <c r="C4" s="158"/>
      <c r="D4" s="158"/>
      <c r="E4" s="158"/>
      <c r="F4" s="158"/>
      <c r="G4" s="158"/>
      <c r="H4" s="18"/>
      <c r="I4" s="18"/>
      <c r="J4" s="18"/>
      <c r="K4" s="18"/>
      <c r="L4" s="18"/>
      <c r="M4" s="18"/>
    </row>
    <row r="5" spans="1:13" ht="14.1" customHeight="1" x14ac:dyDescent="0.2">
      <c r="A5" s="158"/>
      <c r="B5" s="158"/>
      <c r="C5" s="158"/>
      <c r="D5" s="158"/>
      <c r="E5" s="158"/>
      <c r="F5" s="158"/>
      <c r="G5" s="158"/>
      <c r="H5" s="18"/>
      <c r="I5" s="18"/>
      <c r="J5" s="18"/>
      <c r="K5" s="18"/>
      <c r="L5" s="18"/>
      <c r="M5" s="18"/>
    </row>
    <row r="6" spans="1:13" ht="14.1" customHeight="1" x14ac:dyDescent="0.25">
      <c r="A6" s="72"/>
      <c r="B6" s="72"/>
      <c r="C6" s="72"/>
      <c r="D6" s="72"/>
      <c r="E6" s="72"/>
      <c r="F6" s="72"/>
      <c r="G6" s="72"/>
      <c r="H6" s="18"/>
      <c r="I6" s="18"/>
      <c r="J6" s="18"/>
      <c r="K6" s="18"/>
      <c r="L6" s="18"/>
      <c r="M6" s="18"/>
    </row>
    <row r="7" spans="1:13" ht="14.1" customHeight="1" x14ac:dyDescent="0.2">
      <c r="A7" s="159" t="s">
        <v>23</v>
      </c>
      <c r="B7" s="161" t="s">
        <v>24</v>
      </c>
      <c r="C7" s="140" t="s">
        <v>25</v>
      </c>
      <c r="D7" s="159" t="s">
        <v>27</v>
      </c>
      <c r="E7" s="159"/>
      <c r="F7" s="159"/>
      <c r="G7" s="160" t="s">
        <v>6</v>
      </c>
      <c r="H7" s="157" t="s">
        <v>7</v>
      </c>
      <c r="I7" s="157"/>
      <c r="J7" s="157"/>
      <c r="K7" s="157"/>
      <c r="L7" s="157"/>
      <c r="M7" s="157"/>
    </row>
    <row r="8" spans="1:13" ht="14.1" customHeight="1" x14ac:dyDescent="0.2">
      <c r="A8" s="159"/>
      <c r="B8" s="161"/>
      <c r="C8" s="140"/>
      <c r="D8" s="159"/>
      <c r="E8" s="159"/>
      <c r="F8" s="159"/>
      <c r="G8" s="160"/>
      <c r="H8" s="157"/>
      <c r="I8" s="157"/>
      <c r="J8" s="157"/>
      <c r="K8" s="157"/>
      <c r="L8" s="157"/>
      <c r="M8" s="157"/>
    </row>
    <row r="9" spans="1:13" ht="14.1" customHeight="1" x14ac:dyDescent="0.2">
      <c r="A9" s="159"/>
      <c r="B9" s="161"/>
      <c r="C9" s="140"/>
      <c r="D9" s="140" t="s">
        <v>173</v>
      </c>
      <c r="E9" s="140" t="s">
        <v>247</v>
      </c>
      <c r="F9" s="140" t="s">
        <v>248</v>
      </c>
      <c r="G9" s="160"/>
      <c r="H9" s="140" t="s">
        <v>26</v>
      </c>
      <c r="I9" s="157" t="s">
        <v>10</v>
      </c>
      <c r="J9" s="157" t="s">
        <v>8</v>
      </c>
      <c r="K9" s="157" t="s">
        <v>11</v>
      </c>
      <c r="L9" s="157" t="s">
        <v>9</v>
      </c>
      <c r="M9" s="157" t="s">
        <v>12</v>
      </c>
    </row>
    <row r="10" spans="1:13" ht="14.1" customHeight="1" x14ac:dyDescent="0.2">
      <c r="A10" s="159"/>
      <c r="B10" s="161"/>
      <c r="C10" s="140"/>
      <c r="D10" s="140"/>
      <c r="E10" s="140"/>
      <c r="F10" s="140"/>
      <c r="G10" s="160"/>
      <c r="H10" s="140"/>
      <c r="I10" s="157"/>
      <c r="J10" s="157"/>
      <c r="K10" s="157"/>
      <c r="L10" s="157"/>
      <c r="M10" s="157"/>
    </row>
    <row r="11" spans="1:13" ht="27.95" customHeight="1" x14ac:dyDescent="0.2">
      <c r="A11" s="75" t="s">
        <v>368</v>
      </c>
      <c r="B11" s="76">
        <v>171</v>
      </c>
      <c r="C11" s="77" t="s">
        <v>280</v>
      </c>
      <c r="D11" s="22"/>
      <c r="E11" s="22"/>
      <c r="F11" s="22"/>
      <c r="G11" s="21" t="s">
        <v>73</v>
      </c>
      <c r="H11" s="105" t="s">
        <v>29</v>
      </c>
      <c r="I11" s="105" t="s">
        <v>29</v>
      </c>
      <c r="J11" s="105" t="s">
        <v>29</v>
      </c>
      <c r="K11" s="105" t="s">
        <v>29</v>
      </c>
      <c r="L11" s="105" t="s">
        <v>29</v>
      </c>
      <c r="M11" s="105" t="s">
        <v>29</v>
      </c>
    </row>
    <row r="12" spans="1:13" ht="27.95" customHeight="1" x14ac:dyDescent="0.2">
      <c r="A12" s="75" t="s">
        <v>281</v>
      </c>
      <c r="B12" s="76">
        <f t="shared" ref="B12:B27" si="0">B11+1</f>
        <v>172</v>
      </c>
      <c r="C12" s="77" t="s">
        <v>93</v>
      </c>
      <c r="D12" s="22"/>
      <c r="E12" s="22"/>
      <c r="F12" s="22"/>
      <c r="G12" s="21" t="s">
        <v>385</v>
      </c>
      <c r="H12" s="105" t="s">
        <v>29</v>
      </c>
      <c r="I12" s="105" t="s">
        <v>29</v>
      </c>
      <c r="J12" s="105" t="s">
        <v>29</v>
      </c>
      <c r="K12" s="105" t="s">
        <v>29</v>
      </c>
      <c r="L12" s="105" t="s">
        <v>29</v>
      </c>
      <c r="M12" s="105" t="s">
        <v>29</v>
      </c>
    </row>
    <row r="13" spans="1:13" ht="42" customHeight="1" x14ac:dyDescent="0.2">
      <c r="A13" s="75" t="s">
        <v>217</v>
      </c>
      <c r="B13" s="76">
        <f t="shared" si="0"/>
        <v>173</v>
      </c>
      <c r="C13" s="77" t="s">
        <v>94</v>
      </c>
      <c r="D13" s="22"/>
      <c r="E13" s="22"/>
      <c r="F13" s="22"/>
      <c r="G13" s="21" t="s">
        <v>73</v>
      </c>
      <c r="H13" s="105" t="s">
        <v>29</v>
      </c>
      <c r="I13" s="105" t="s">
        <v>29</v>
      </c>
      <c r="J13" s="105" t="s">
        <v>29</v>
      </c>
      <c r="K13" s="105" t="s">
        <v>29</v>
      </c>
      <c r="L13" s="105" t="s">
        <v>29</v>
      </c>
      <c r="M13" s="105" t="s">
        <v>29</v>
      </c>
    </row>
    <row r="14" spans="1:13" ht="42" customHeight="1" x14ac:dyDescent="0.2">
      <c r="A14" s="75" t="s">
        <v>217</v>
      </c>
      <c r="B14" s="76">
        <f t="shared" si="0"/>
        <v>174</v>
      </c>
      <c r="C14" s="77" t="s">
        <v>359</v>
      </c>
      <c r="D14" s="24"/>
      <c r="E14" s="24"/>
      <c r="F14" s="68"/>
      <c r="G14" s="21" t="s">
        <v>385</v>
      </c>
      <c r="H14" s="105" t="s">
        <v>29</v>
      </c>
      <c r="I14" s="105" t="s">
        <v>29</v>
      </c>
      <c r="J14" s="105" t="s">
        <v>29</v>
      </c>
      <c r="K14" s="105" t="s">
        <v>29</v>
      </c>
      <c r="L14" s="105" t="s">
        <v>29</v>
      </c>
      <c r="M14" s="105" t="s">
        <v>29</v>
      </c>
    </row>
    <row r="15" spans="1:13" ht="56.1" customHeight="1" x14ac:dyDescent="0.2">
      <c r="A15" s="75" t="s">
        <v>281</v>
      </c>
      <c r="B15" s="76">
        <f t="shared" si="0"/>
        <v>175</v>
      </c>
      <c r="C15" s="77" t="s">
        <v>233</v>
      </c>
      <c r="D15" s="24"/>
      <c r="E15" s="24"/>
      <c r="F15" s="68"/>
      <c r="G15" s="21" t="s">
        <v>385</v>
      </c>
      <c r="H15" s="105" t="s">
        <v>29</v>
      </c>
      <c r="I15" s="67"/>
      <c r="J15" s="67"/>
      <c r="K15" s="67"/>
      <c r="L15" s="105" t="s">
        <v>29</v>
      </c>
      <c r="M15" s="67"/>
    </row>
    <row r="16" spans="1:13" ht="27.95" customHeight="1" x14ac:dyDescent="0.2">
      <c r="A16" s="75" t="s">
        <v>305</v>
      </c>
      <c r="B16" s="76">
        <f t="shared" si="0"/>
        <v>176</v>
      </c>
      <c r="C16" s="77" t="s">
        <v>346</v>
      </c>
      <c r="D16" s="20"/>
      <c r="E16" s="20"/>
      <c r="F16" s="20"/>
      <c r="G16" s="21" t="s">
        <v>73</v>
      </c>
      <c r="H16" s="105" t="s">
        <v>29</v>
      </c>
      <c r="I16" s="105" t="s">
        <v>29</v>
      </c>
      <c r="J16" s="67"/>
      <c r="K16" s="105" t="s">
        <v>29</v>
      </c>
      <c r="L16" s="105" t="s">
        <v>29</v>
      </c>
      <c r="M16" s="105" t="s">
        <v>29</v>
      </c>
    </row>
    <row r="17" spans="1:13" ht="27.95" customHeight="1" x14ac:dyDescent="0.2">
      <c r="A17" s="84" t="s">
        <v>305</v>
      </c>
      <c r="B17" s="76">
        <f t="shared" si="0"/>
        <v>177</v>
      </c>
      <c r="C17" s="89" t="s">
        <v>95</v>
      </c>
      <c r="D17" s="25"/>
      <c r="E17" s="25"/>
      <c r="F17" s="25"/>
      <c r="G17" s="21" t="s">
        <v>73</v>
      </c>
      <c r="H17" s="105" t="s">
        <v>29</v>
      </c>
      <c r="I17" s="105" t="s">
        <v>29</v>
      </c>
      <c r="J17" s="67"/>
      <c r="K17" s="105" t="s">
        <v>29</v>
      </c>
      <c r="L17" s="105" t="s">
        <v>29</v>
      </c>
      <c r="M17" s="105" t="s">
        <v>29</v>
      </c>
    </row>
    <row r="18" spans="1:13" ht="42" customHeight="1" x14ac:dyDescent="0.2">
      <c r="A18" s="75" t="s">
        <v>305</v>
      </c>
      <c r="B18" s="76">
        <f t="shared" si="0"/>
        <v>178</v>
      </c>
      <c r="C18" s="77" t="s">
        <v>358</v>
      </c>
      <c r="D18" s="25"/>
      <c r="E18" s="25"/>
      <c r="F18" s="25"/>
      <c r="G18" s="21" t="s">
        <v>385</v>
      </c>
      <c r="H18" s="105" t="s">
        <v>29</v>
      </c>
      <c r="I18" s="105" t="s">
        <v>29</v>
      </c>
      <c r="J18" s="67"/>
      <c r="K18" s="105" t="s">
        <v>29</v>
      </c>
      <c r="L18" s="105" t="s">
        <v>29</v>
      </c>
      <c r="M18" s="105" t="s">
        <v>29</v>
      </c>
    </row>
    <row r="19" spans="1:13" ht="42" customHeight="1" x14ac:dyDescent="0.2">
      <c r="A19" s="85" t="s">
        <v>305</v>
      </c>
      <c r="B19" s="76">
        <f t="shared" si="0"/>
        <v>179</v>
      </c>
      <c r="C19" s="97" t="s">
        <v>353</v>
      </c>
      <c r="D19" s="22"/>
      <c r="E19" s="22"/>
      <c r="F19" s="22"/>
      <c r="G19" s="21" t="s">
        <v>385</v>
      </c>
      <c r="H19" s="105" t="s">
        <v>29</v>
      </c>
      <c r="I19" s="105" t="s">
        <v>29</v>
      </c>
      <c r="J19" s="67"/>
      <c r="K19" s="105" t="s">
        <v>29</v>
      </c>
      <c r="L19" s="105" t="s">
        <v>29</v>
      </c>
      <c r="M19" s="105" t="s">
        <v>29</v>
      </c>
    </row>
    <row r="20" spans="1:13" ht="42" customHeight="1" x14ac:dyDescent="0.2">
      <c r="A20" s="81" t="s">
        <v>241</v>
      </c>
      <c r="B20" s="76">
        <f t="shared" si="0"/>
        <v>180</v>
      </c>
      <c r="C20" s="77" t="s">
        <v>226</v>
      </c>
      <c r="D20" s="20"/>
      <c r="E20" s="20"/>
      <c r="F20" s="20"/>
      <c r="G20" s="21" t="s">
        <v>385</v>
      </c>
      <c r="H20" s="67"/>
      <c r="I20" s="67"/>
      <c r="J20" s="67"/>
      <c r="K20" s="67"/>
      <c r="L20" s="105" t="s">
        <v>29</v>
      </c>
      <c r="M20" s="67"/>
    </row>
    <row r="21" spans="1:13" ht="56.1" customHeight="1" x14ac:dyDescent="0.2">
      <c r="A21" s="75" t="s">
        <v>237</v>
      </c>
      <c r="B21" s="76">
        <f t="shared" si="0"/>
        <v>181</v>
      </c>
      <c r="C21" s="102" t="s">
        <v>191</v>
      </c>
      <c r="D21" s="20"/>
      <c r="E21" s="20"/>
      <c r="F21" s="68"/>
      <c r="G21" s="21" t="s">
        <v>385</v>
      </c>
      <c r="H21" s="105" t="s">
        <v>29</v>
      </c>
      <c r="I21" s="105" t="s">
        <v>29</v>
      </c>
      <c r="J21" s="105" t="s">
        <v>29</v>
      </c>
      <c r="K21" s="105" t="s">
        <v>29</v>
      </c>
      <c r="L21" s="105" t="s">
        <v>29</v>
      </c>
      <c r="M21" s="105" t="s">
        <v>29</v>
      </c>
    </row>
    <row r="22" spans="1:13" ht="56.1" customHeight="1" x14ac:dyDescent="0.2">
      <c r="A22" s="75" t="s">
        <v>309</v>
      </c>
      <c r="B22" s="76">
        <f t="shared" si="0"/>
        <v>182</v>
      </c>
      <c r="C22" s="77" t="s">
        <v>304</v>
      </c>
      <c r="D22" s="20"/>
      <c r="E22" s="20"/>
      <c r="F22" s="20"/>
      <c r="G22" s="21" t="s">
        <v>73</v>
      </c>
      <c r="H22" s="105" t="s">
        <v>29</v>
      </c>
      <c r="I22" s="105" t="s">
        <v>29</v>
      </c>
      <c r="J22" s="105" t="s">
        <v>29</v>
      </c>
      <c r="K22" s="105" t="s">
        <v>29</v>
      </c>
      <c r="L22" s="105" t="s">
        <v>29</v>
      </c>
      <c r="M22" s="105" t="s">
        <v>29</v>
      </c>
    </row>
    <row r="23" spans="1:13" ht="98.1" customHeight="1" x14ac:dyDescent="0.2">
      <c r="A23" s="75" t="s">
        <v>345</v>
      </c>
      <c r="B23" s="76">
        <f t="shared" si="0"/>
        <v>183</v>
      </c>
      <c r="C23" s="102" t="s">
        <v>41</v>
      </c>
      <c r="D23" s="27"/>
      <c r="E23" s="27"/>
      <c r="F23" s="27"/>
      <c r="G23" s="21" t="s">
        <v>386</v>
      </c>
      <c r="H23" s="105" t="s">
        <v>29</v>
      </c>
      <c r="I23" s="105" t="s">
        <v>29</v>
      </c>
      <c r="J23" s="105" t="s">
        <v>29</v>
      </c>
      <c r="K23" s="105" t="s">
        <v>29</v>
      </c>
      <c r="L23" s="105" t="s">
        <v>29</v>
      </c>
      <c r="M23" s="105" t="s">
        <v>29</v>
      </c>
    </row>
    <row r="24" spans="1:13" ht="42" customHeight="1" x14ac:dyDescent="0.2">
      <c r="A24" s="75" t="s">
        <v>239</v>
      </c>
      <c r="B24" s="76">
        <f t="shared" si="0"/>
        <v>184</v>
      </c>
      <c r="C24" s="77" t="s">
        <v>367</v>
      </c>
      <c r="D24" s="20"/>
      <c r="E24" s="20"/>
      <c r="F24" s="20"/>
      <c r="G24" s="21" t="s">
        <v>73</v>
      </c>
      <c r="H24" s="105" t="s">
        <v>29</v>
      </c>
      <c r="I24" s="105" t="s">
        <v>29</v>
      </c>
      <c r="J24" s="105" t="s">
        <v>29</v>
      </c>
      <c r="K24" s="105" t="s">
        <v>29</v>
      </c>
      <c r="L24" s="105" t="s">
        <v>29</v>
      </c>
      <c r="M24" s="105" t="s">
        <v>29</v>
      </c>
    </row>
    <row r="25" spans="1:13" ht="27.95" customHeight="1" x14ac:dyDescent="0.2">
      <c r="A25" s="75" t="s">
        <v>275</v>
      </c>
      <c r="B25" s="76">
        <f t="shared" si="0"/>
        <v>185</v>
      </c>
      <c r="C25" s="77" t="s">
        <v>421</v>
      </c>
      <c r="D25" s="22"/>
      <c r="E25" s="22"/>
      <c r="F25" s="22"/>
      <c r="G25" s="21" t="s">
        <v>385</v>
      </c>
      <c r="H25" s="105" t="s">
        <v>29</v>
      </c>
      <c r="I25" s="105" t="s">
        <v>29</v>
      </c>
      <c r="J25" s="105" t="s">
        <v>29</v>
      </c>
      <c r="K25" s="105" t="s">
        <v>29</v>
      </c>
      <c r="L25" s="105" t="s">
        <v>29</v>
      </c>
      <c r="M25" s="105" t="s">
        <v>29</v>
      </c>
    </row>
    <row r="26" spans="1:13" ht="14.1" customHeight="1" x14ac:dyDescent="0.2">
      <c r="A26" s="75" t="s">
        <v>275</v>
      </c>
      <c r="B26" s="76">
        <f t="shared" si="0"/>
        <v>186</v>
      </c>
      <c r="C26" s="77" t="s">
        <v>422</v>
      </c>
      <c r="D26" s="20"/>
      <c r="E26" s="20"/>
      <c r="F26" s="20"/>
      <c r="G26" s="21" t="s">
        <v>385</v>
      </c>
      <c r="H26" s="67"/>
      <c r="I26" s="67"/>
      <c r="J26" s="105" t="s">
        <v>29</v>
      </c>
      <c r="K26" s="67"/>
      <c r="L26" s="67"/>
      <c r="M26" s="67"/>
    </row>
    <row r="27" spans="1:13" ht="27.95" customHeight="1" x14ac:dyDescent="0.2">
      <c r="A27" s="75" t="s">
        <v>275</v>
      </c>
      <c r="B27" s="76">
        <f t="shared" si="0"/>
        <v>187</v>
      </c>
      <c r="C27" s="77" t="s">
        <v>429</v>
      </c>
      <c r="D27" s="22"/>
      <c r="E27" s="22"/>
      <c r="F27" s="22"/>
      <c r="G27" s="21" t="s">
        <v>73</v>
      </c>
      <c r="H27" s="105" t="s">
        <v>29</v>
      </c>
      <c r="I27" s="105" t="s">
        <v>29</v>
      </c>
      <c r="J27" s="67"/>
      <c r="K27" s="105" t="s">
        <v>29</v>
      </c>
      <c r="L27" s="105" t="s">
        <v>29</v>
      </c>
      <c r="M27" s="67"/>
    </row>
    <row r="28" spans="1:13" ht="14.1" customHeight="1" x14ac:dyDescent="0.2">
      <c r="A28" s="75" t="s">
        <v>275</v>
      </c>
      <c r="B28" s="76">
        <f>B27+1</f>
        <v>188</v>
      </c>
      <c r="C28" s="77" t="s">
        <v>430</v>
      </c>
      <c r="D28" s="20"/>
      <c r="E28" s="20"/>
      <c r="F28" s="20"/>
      <c r="G28" s="21" t="s">
        <v>73</v>
      </c>
      <c r="H28" s="105" t="s">
        <v>29</v>
      </c>
      <c r="I28" s="105" t="s">
        <v>29</v>
      </c>
      <c r="J28" s="105" t="s">
        <v>29</v>
      </c>
      <c r="K28" s="105" t="s">
        <v>29</v>
      </c>
      <c r="L28" s="105" t="s">
        <v>29</v>
      </c>
      <c r="M28" s="105" t="s">
        <v>29</v>
      </c>
    </row>
    <row r="29" spans="1:13" ht="27.95" customHeight="1" x14ac:dyDescent="0.2">
      <c r="A29" s="75" t="s">
        <v>281</v>
      </c>
      <c r="B29" s="76">
        <v>189</v>
      </c>
      <c r="C29" s="77" t="s">
        <v>431</v>
      </c>
      <c r="D29" s="22"/>
      <c r="E29" s="22"/>
      <c r="F29" s="69"/>
      <c r="G29" s="21" t="s">
        <v>386</v>
      </c>
      <c r="H29" s="105" t="s">
        <v>29</v>
      </c>
      <c r="I29" s="105" t="s">
        <v>29</v>
      </c>
      <c r="J29" s="105" t="s">
        <v>29</v>
      </c>
      <c r="K29" s="105" t="s">
        <v>29</v>
      </c>
      <c r="L29" s="105" t="s">
        <v>29</v>
      </c>
      <c r="M29" s="105" t="s">
        <v>29</v>
      </c>
    </row>
    <row r="30" spans="1:13" ht="27.95" customHeight="1" x14ac:dyDescent="0.2">
      <c r="A30" s="75" t="s">
        <v>275</v>
      </c>
      <c r="B30" s="76">
        <f t="shared" ref="B30:B32" si="1">B29+1</f>
        <v>190</v>
      </c>
      <c r="C30" s="77" t="s">
        <v>343</v>
      </c>
      <c r="D30" s="20"/>
      <c r="E30" s="20"/>
      <c r="F30" s="28"/>
      <c r="G30" s="21" t="s">
        <v>386</v>
      </c>
      <c r="H30" s="105" t="s">
        <v>29</v>
      </c>
      <c r="I30" s="105" t="s">
        <v>29</v>
      </c>
      <c r="J30" s="105" t="s">
        <v>29</v>
      </c>
      <c r="K30" s="105" t="s">
        <v>29</v>
      </c>
      <c r="L30" s="105" t="s">
        <v>29</v>
      </c>
      <c r="M30" s="105" t="s">
        <v>29</v>
      </c>
    </row>
    <row r="31" spans="1:13" ht="69.95" customHeight="1" x14ac:dyDescent="0.2">
      <c r="A31" s="75" t="s">
        <v>275</v>
      </c>
      <c r="B31" s="76">
        <f t="shared" si="1"/>
        <v>191</v>
      </c>
      <c r="C31" s="77" t="s">
        <v>287</v>
      </c>
      <c r="D31" s="20"/>
      <c r="E31" s="20"/>
      <c r="F31" s="73"/>
      <c r="G31" s="21" t="s">
        <v>386</v>
      </c>
      <c r="H31" s="105" t="s">
        <v>29</v>
      </c>
      <c r="I31" s="105" t="s">
        <v>29</v>
      </c>
      <c r="J31" s="105" t="s">
        <v>29</v>
      </c>
      <c r="K31" s="105" t="s">
        <v>29</v>
      </c>
      <c r="L31" s="105" t="s">
        <v>29</v>
      </c>
      <c r="M31" s="105" t="s">
        <v>29</v>
      </c>
    </row>
    <row r="32" spans="1:13" ht="27.95" customHeight="1" x14ac:dyDescent="0.2">
      <c r="A32" s="75" t="s">
        <v>251</v>
      </c>
      <c r="B32" s="76">
        <f t="shared" si="1"/>
        <v>192</v>
      </c>
      <c r="C32" s="77" t="s">
        <v>96</v>
      </c>
      <c r="D32" s="22"/>
      <c r="E32" s="22"/>
      <c r="F32" s="29"/>
      <c r="G32" s="21" t="s">
        <v>73</v>
      </c>
      <c r="H32" s="67"/>
      <c r="I32" s="67"/>
      <c r="J32" s="67"/>
      <c r="K32" s="67"/>
      <c r="L32" s="67"/>
      <c r="M32" s="105" t="s">
        <v>29</v>
      </c>
    </row>
    <row r="33" spans="1:13" ht="27.95" customHeight="1" x14ac:dyDescent="0.2">
      <c r="A33" s="75" t="s">
        <v>216</v>
      </c>
      <c r="B33" s="76">
        <v>193</v>
      </c>
      <c r="C33" s="77" t="s">
        <v>72</v>
      </c>
      <c r="D33" s="22"/>
      <c r="E33" s="22"/>
      <c r="F33" s="22"/>
      <c r="G33" s="21" t="s">
        <v>73</v>
      </c>
      <c r="H33" s="105" t="s">
        <v>29</v>
      </c>
      <c r="I33" s="105" t="s">
        <v>29</v>
      </c>
      <c r="J33" s="105" t="s">
        <v>29</v>
      </c>
      <c r="K33" s="105" t="s">
        <v>29</v>
      </c>
      <c r="L33" s="105" t="s">
        <v>29</v>
      </c>
      <c r="M33" s="105" t="s">
        <v>29</v>
      </c>
    </row>
    <row r="34" spans="1:13" ht="42" customHeight="1" x14ac:dyDescent="0.2">
      <c r="A34" s="85" t="s">
        <v>369</v>
      </c>
      <c r="B34" s="96"/>
      <c r="C34" s="97" t="s">
        <v>427</v>
      </c>
      <c r="D34" s="172"/>
      <c r="E34" s="173"/>
      <c r="F34" s="173"/>
      <c r="G34" s="174"/>
      <c r="H34" s="67"/>
      <c r="I34" s="67"/>
      <c r="J34" s="105" t="s">
        <v>29</v>
      </c>
      <c r="K34" s="67"/>
      <c r="L34" s="67"/>
      <c r="M34" s="67"/>
    </row>
    <row r="35" spans="1:13" ht="14.1" customHeight="1" x14ac:dyDescent="0.2">
      <c r="A35" s="103"/>
      <c r="B35" s="76">
        <f>B33+1</f>
        <v>194</v>
      </c>
      <c r="C35" s="77" t="s">
        <v>370</v>
      </c>
      <c r="D35" s="20"/>
      <c r="E35" s="20"/>
      <c r="F35" s="20"/>
      <c r="G35" s="21" t="s">
        <v>73</v>
      </c>
      <c r="H35" s="67"/>
      <c r="I35" s="67"/>
      <c r="J35" s="105" t="s">
        <v>29</v>
      </c>
      <c r="K35" s="67"/>
      <c r="L35" s="67"/>
      <c r="M35" s="67"/>
    </row>
    <row r="36" spans="1:13" ht="14.1" customHeight="1" x14ac:dyDescent="0.2">
      <c r="A36" s="103"/>
      <c r="B36" s="76">
        <f>B35+1</f>
        <v>195</v>
      </c>
      <c r="C36" s="77" t="s">
        <v>432</v>
      </c>
      <c r="D36" s="20"/>
      <c r="E36" s="20"/>
      <c r="F36" s="20"/>
      <c r="G36" s="21" t="s">
        <v>73</v>
      </c>
      <c r="H36" s="67"/>
      <c r="I36" s="67"/>
      <c r="J36" s="105" t="s">
        <v>29</v>
      </c>
      <c r="K36" s="67"/>
      <c r="L36" s="67"/>
      <c r="M36" s="67"/>
    </row>
    <row r="37" spans="1:13" ht="27.95" customHeight="1" x14ac:dyDescent="0.2">
      <c r="A37" s="103"/>
      <c r="B37" s="76">
        <f t="shared" ref="B37:B58" si="2">B36+1</f>
        <v>196</v>
      </c>
      <c r="C37" s="77" t="s">
        <v>283</v>
      </c>
      <c r="D37" s="20"/>
      <c r="E37" s="20"/>
      <c r="F37" s="20"/>
      <c r="G37" s="21" t="s">
        <v>73</v>
      </c>
      <c r="H37" s="67"/>
      <c r="I37" s="67"/>
      <c r="J37" s="105" t="s">
        <v>29</v>
      </c>
      <c r="K37" s="67"/>
      <c r="L37" s="67"/>
      <c r="M37" s="105" t="s">
        <v>29</v>
      </c>
    </row>
    <row r="38" spans="1:13" ht="14.1" customHeight="1" x14ac:dyDescent="0.2">
      <c r="A38" s="103"/>
      <c r="B38" s="76">
        <f t="shared" si="2"/>
        <v>197</v>
      </c>
      <c r="C38" s="77" t="s">
        <v>433</v>
      </c>
      <c r="D38" s="20"/>
      <c r="E38" s="20"/>
      <c r="F38" s="20"/>
      <c r="G38" s="21" t="s">
        <v>73</v>
      </c>
      <c r="H38" s="67"/>
      <c r="I38" s="67"/>
      <c r="J38" s="105" t="s">
        <v>29</v>
      </c>
      <c r="K38" s="67"/>
      <c r="L38" s="67"/>
      <c r="M38" s="67"/>
    </row>
    <row r="39" spans="1:13" ht="56.1" customHeight="1" x14ac:dyDescent="0.2">
      <c r="A39" s="75"/>
      <c r="B39" s="76">
        <f t="shared" si="2"/>
        <v>198</v>
      </c>
      <c r="C39" s="77" t="s">
        <v>30</v>
      </c>
      <c r="D39" s="20"/>
      <c r="E39" s="20"/>
      <c r="F39" s="68"/>
      <c r="G39" s="21" t="s">
        <v>386</v>
      </c>
      <c r="H39" s="67"/>
      <c r="I39" s="67"/>
      <c r="J39" s="105" t="s">
        <v>29</v>
      </c>
      <c r="K39" s="67"/>
      <c r="L39" s="67"/>
      <c r="M39" s="67"/>
    </row>
    <row r="40" spans="1:13" ht="27.95" customHeight="1" x14ac:dyDescent="0.2">
      <c r="A40" s="75"/>
      <c r="B40" s="76">
        <f t="shared" si="2"/>
        <v>199</v>
      </c>
      <c r="C40" s="77" t="s">
        <v>406</v>
      </c>
      <c r="D40" s="20"/>
      <c r="E40" s="20"/>
      <c r="F40" s="20"/>
      <c r="G40" s="21" t="s">
        <v>385</v>
      </c>
      <c r="H40" s="67"/>
      <c r="I40" s="67"/>
      <c r="J40" s="105" t="s">
        <v>29</v>
      </c>
      <c r="K40" s="67"/>
      <c r="L40" s="67"/>
      <c r="M40" s="67"/>
    </row>
    <row r="41" spans="1:13" ht="14.1" customHeight="1" x14ac:dyDescent="0.2">
      <c r="A41" s="104"/>
      <c r="B41" s="76">
        <f t="shared" si="2"/>
        <v>200</v>
      </c>
      <c r="C41" s="89" t="s">
        <v>235</v>
      </c>
      <c r="D41" s="30"/>
      <c r="E41" s="30"/>
      <c r="F41" s="30"/>
      <c r="G41" s="21" t="s">
        <v>73</v>
      </c>
      <c r="H41" s="67"/>
      <c r="I41" s="67"/>
      <c r="J41" s="105" t="s">
        <v>29</v>
      </c>
      <c r="K41" s="67"/>
      <c r="L41" s="67"/>
      <c r="M41" s="67"/>
    </row>
    <row r="42" spans="1:13" ht="56.1" customHeight="1" x14ac:dyDescent="0.2">
      <c r="A42" s="75"/>
      <c r="B42" s="76">
        <f t="shared" si="2"/>
        <v>201</v>
      </c>
      <c r="C42" s="77" t="s">
        <v>434</v>
      </c>
      <c r="D42" s="20"/>
      <c r="E42" s="20"/>
      <c r="F42" s="68"/>
      <c r="G42" s="21" t="s">
        <v>386</v>
      </c>
      <c r="H42" s="67"/>
      <c r="I42" s="67"/>
      <c r="J42" s="105" t="s">
        <v>29</v>
      </c>
      <c r="K42" s="67"/>
      <c r="L42" s="67"/>
      <c r="M42" s="67"/>
    </row>
    <row r="43" spans="1:13" ht="27.95" customHeight="1" x14ac:dyDescent="0.2">
      <c r="A43" s="75"/>
      <c r="B43" s="76">
        <f t="shared" si="2"/>
        <v>202</v>
      </c>
      <c r="C43" s="77" t="s">
        <v>222</v>
      </c>
      <c r="D43" s="20"/>
      <c r="E43" s="20"/>
      <c r="F43" s="20"/>
      <c r="G43" s="21" t="s">
        <v>73</v>
      </c>
      <c r="H43" s="67"/>
      <c r="I43" s="67"/>
      <c r="J43" s="105" t="s">
        <v>29</v>
      </c>
      <c r="K43" s="67"/>
      <c r="L43" s="67"/>
      <c r="M43" s="67"/>
    </row>
    <row r="44" spans="1:13" ht="27.95" customHeight="1" x14ac:dyDescent="0.2">
      <c r="A44" s="75"/>
      <c r="B44" s="76">
        <f t="shared" si="2"/>
        <v>203</v>
      </c>
      <c r="C44" s="77" t="s">
        <v>194</v>
      </c>
      <c r="D44" s="20"/>
      <c r="E44" s="20"/>
      <c r="F44" s="20"/>
      <c r="G44" s="21" t="s">
        <v>385</v>
      </c>
      <c r="H44" s="67"/>
      <c r="I44" s="67"/>
      <c r="J44" s="105" t="s">
        <v>29</v>
      </c>
      <c r="K44" s="67"/>
      <c r="L44" s="67"/>
      <c r="M44" s="67"/>
    </row>
    <row r="45" spans="1:13" ht="14.1" customHeight="1" x14ac:dyDescent="0.2">
      <c r="A45" s="75"/>
      <c r="B45" s="76">
        <f t="shared" si="2"/>
        <v>204</v>
      </c>
      <c r="C45" s="77" t="s">
        <v>414</v>
      </c>
      <c r="D45" s="20"/>
      <c r="E45" s="20"/>
      <c r="F45" s="20"/>
      <c r="G45" s="21" t="s">
        <v>73</v>
      </c>
      <c r="H45" s="67"/>
      <c r="I45" s="67"/>
      <c r="J45" s="105" t="s">
        <v>29</v>
      </c>
      <c r="K45" s="67"/>
      <c r="L45" s="67"/>
      <c r="M45" s="67"/>
    </row>
    <row r="46" spans="1:13" ht="14.1" customHeight="1" x14ac:dyDescent="0.2">
      <c r="A46" s="75"/>
      <c r="B46" s="76">
        <f t="shared" si="2"/>
        <v>205</v>
      </c>
      <c r="C46" s="77" t="s">
        <v>375</v>
      </c>
      <c r="D46" s="20"/>
      <c r="E46" s="20"/>
      <c r="F46" s="68"/>
      <c r="G46" s="21" t="s">
        <v>386</v>
      </c>
      <c r="H46" s="67"/>
      <c r="I46" s="67"/>
      <c r="J46" s="105" t="s">
        <v>29</v>
      </c>
      <c r="K46" s="113" t="s">
        <v>29</v>
      </c>
      <c r="L46" s="67"/>
      <c r="M46" s="67"/>
    </row>
    <row r="47" spans="1:13" ht="14.1" customHeight="1" x14ac:dyDescent="0.2">
      <c r="A47" s="75"/>
      <c r="B47" s="76">
        <f t="shared" si="2"/>
        <v>206</v>
      </c>
      <c r="C47" s="77" t="s">
        <v>376</v>
      </c>
      <c r="D47" s="20"/>
      <c r="E47" s="20"/>
      <c r="F47" s="20"/>
      <c r="G47" s="21" t="s">
        <v>385</v>
      </c>
      <c r="H47" s="67"/>
      <c r="I47" s="67"/>
      <c r="J47" s="105" t="s">
        <v>29</v>
      </c>
      <c r="K47" s="113" t="s">
        <v>29</v>
      </c>
      <c r="L47" s="67"/>
      <c r="M47" s="67"/>
    </row>
    <row r="48" spans="1:13" ht="14.1" customHeight="1" x14ac:dyDescent="0.2">
      <c r="A48" s="75"/>
      <c r="B48" s="76">
        <f t="shared" si="2"/>
        <v>207</v>
      </c>
      <c r="C48" s="77" t="s">
        <v>377</v>
      </c>
      <c r="D48" s="20"/>
      <c r="E48" s="20"/>
      <c r="F48" s="20"/>
      <c r="G48" s="21" t="s">
        <v>73</v>
      </c>
      <c r="H48" s="67"/>
      <c r="I48" s="67"/>
      <c r="J48" s="105" t="s">
        <v>29</v>
      </c>
      <c r="K48" s="67"/>
      <c r="L48" s="67"/>
      <c r="M48" s="67"/>
    </row>
    <row r="49" spans="1:13" ht="14.1" customHeight="1" x14ac:dyDescent="0.2">
      <c r="A49" s="75"/>
      <c r="B49" s="76">
        <f t="shared" si="2"/>
        <v>208</v>
      </c>
      <c r="C49" s="77" t="s">
        <v>415</v>
      </c>
      <c r="D49" s="20"/>
      <c r="E49" s="20"/>
      <c r="F49" s="20"/>
      <c r="G49" s="21" t="s">
        <v>73</v>
      </c>
      <c r="H49" s="113" t="s">
        <v>29</v>
      </c>
      <c r="I49" s="67"/>
      <c r="J49" s="105" t="s">
        <v>29</v>
      </c>
      <c r="K49" s="67"/>
      <c r="L49" s="113" t="s">
        <v>29</v>
      </c>
      <c r="M49" s="67"/>
    </row>
    <row r="50" spans="1:13" ht="27.95" customHeight="1" x14ac:dyDescent="0.2">
      <c r="A50" s="75"/>
      <c r="B50" s="76">
        <f t="shared" si="2"/>
        <v>209</v>
      </c>
      <c r="C50" s="77" t="s">
        <v>199</v>
      </c>
      <c r="D50" s="22"/>
      <c r="E50" s="22"/>
      <c r="F50" s="22"/>
      <c r="G50" s="21" t="s">
        <v>73</v>
      </c>
      <c r="H50" s="67"/>
      <c r="I50" s="67"/>
      <c r="J50" s="105" t="s">
        <v>29</v>
      </c>
      <c r="K50" s="67"/>
      <c r="L50" s="67"/>
      <c r="M50" s="105" t="s">
        <v>29</v>
      </c>
    </row>
    <row r="51" spans="1:13" ht="14.1" customHeight="1" x14ac:dyDescent="0.2">
      <c r="A51" s="75"/>
      <c r="B51" s="76">
        <f t="shared" si="2"/>
        <v>210</v>
      </c>
      <c r="C51" s="77" t="s">
        <v>271</v>
      </c>
      <c r="D51" s="20"/>
      <c r="E51" s="20"/>
      <c r="F51" s="20"/>
      <c r="G51" s="21" t="s">
        <v>73</v>
      </c>
      <c r="H51" s="67"/>
      <c r="I51" s="67"/>
      <c r="J51" s="67"/>
      <c r="K51" s="67"/>
      <c r="L51" s="67"/>
      <c r="M51" s="105" t="s">
        <v>29</v>
      </c>
    </row>
    <row r="52" spans="1:13" ht="27.95" customHeight="1" x14ac:dyDescent="0.2">
      <c r="A52" s="75"/>
      <c r="B52" s="76">
        <f t="shared" si="2"/>
        <v>211</v>
      </c>
      <c r="C52" s="77" t="s">
        <v>253</v>
      </c>
      <c r="D52" s="22"/>
      <c r="E52" s="22"/>
      <c r="F52" s="22"/>
      <c r="G52" s="21" t="s">
        <v>73</v>
      </c>
      <c r="H52" s="113" t="s">
        <v>29</v>
      </c>
      <c r="I52" s="67"/>
      <c r="J52" s="113" t="s">
        <v>29</v>
      </c>
      <c r="K52" s="113" t="s">
        <v>29</v>
      </c>
      <c r="L52" s="67"/>
      <c r="M52" s="67"/>
    </row>
    <row r="53" spans="1:13" ht="14.1" customHeight="1" x14ac:dyDescent="0.2">
      <c r="A53" s="75"/>
      <c r="B53" s="76">
        <f t="shared" si="2"/>
        <v>212</v>
      </c>
      <c r="C53" s="77" t="s">
        <v>219</v>
      </c>
      <c r="D53" s="20"/>
      <c r="E53" s="20"/>
      <c r="F53" s="20"/>
      <c r="G53" s="21" t="s">
        <v>73</v>
      </c>
      <c r="H53" s="67"/>
      <c r="I53" s="67"/>
      <c r="J53" s="67"/>
      <c r="K53" s="67"/>
      <c r="L53" s="67"/>
      <c r="M53" s="105" t="s">
        <v>29</v>
      </c>
    </row>
    <row r="54" spans="1:13" ht="14.1" customHeight="1" x14ac:dyDescent="0.2">
      <c r="A54" s="75"/>
      <c r="B54" s="76">
        <f t="shared" si="2"/>
        <v>213</v>
      </c>
      <c r="C54" s="77" t="s">
        <v>220</v>
      </c>
      <c r="D54" s="20"/>
      <c r="E54" s="20"/>
      <c r="F54" s="20"/>
      <c r="G54" s="21" t="s">
        <v>385</v>
      </c>
      <c r="H54" s="67"/>
      <c r="I54" s="67"/>
      <c r="J54" s="67"/>
      <c r="K54" s="67"/>
      <c r="L54" s="67"/>
      <c r="M54" s="105" t="s">
        <v>29</v>
      </c>
    </row>
    <row r="55" spans="1:13" ht="27.95" customHeight="1" x14ac:dyDescent="0.2">
      <c r="A55" s="75"/>
      <c r="B55" s="76">
        <f t="shared" si="2"/>
        <v>214</v>
      </c>
      <c r="C55" s="77" t="s">
        <v>262</v>
      </c>
      <c r="D55" s="20"/>
      <c r="E55" s="20"/>
      <c r="F55" s="20"/>
      <c r="G55" s="21" t="s">
        <v>385</v>
      </c>
      <c r="H55" s="67"/>
      <c r="I55" s="67"/>
      <c r="J55" s="67"/>
      <c r="K55" s="67"/>
      <c r="L55" s="67"/>
      <c r="M55" s="105" t="s">
        <v>29</v>
      </c>
    </row>
    <row r="56" spans="1:13" ht="14.1" customHeight="1" x14ac:dyDescent="0.2">
      <c r="A56" s="75"/>
      <c r="B56" s="76">
        <f t="shared" si="2"/>
        <v>215</v>
      </c>
      <c r="C56" s="77" t="s">
        <v>172</v>
      </c>
      <c r="D56" s="20"/>
      <c r="E56" s="20"/>
      <c r="F56" s="20"/>
      <c r="G56" s="21" t="s">
        <v>385</v>
      </c>
      <c r="H56" s="67"/>
      <c r="I56" s="67"/>
      <c r="J56" s="105" t="s">
        <v>29</v>
      </c>
      <c r="K56" s="67"/>
      <c r="L56" s="67"/>
      <c r="M56" s="105" t="s">
        <v>29</v>
      </c>
    </row>
    <row r="57" spans="1:13" ht="14.1" customHeight="1" x14ac:dyDescent="0.2">
      <c r="A57" s="75" t="s">
        <v>209</v>
      </c>
      <c r="B57" s="76">
        <f t="shared" si="2"/>
        <v>216</v>
      </c>
      <c r="C57" s="77" t="s">
        <v>435</v>
      </c>
      <c r="D57" s="24"/>
      <c r="E57" s="24"/>
      <c r="F57" s="24"/>
      <c r="G57" s="21" t="s">
        <v>73</v>
      </c>
      <c r="H57" s="67"/>
      <c r="I57" s="67"/>
      <c r="J57" s="67"/>
      <c r="K57" s="67"/>
      <c r="L57" s="67"/>
      <c r="M57" s="105" t="s">
        <v>29</v>
      </c>
    </row>
    <row r="58" spans="1:13" ht="27.95" customHeight="1" x14ac:dyDescent="0.2">
      <c r="A58" s="75"/>
      <c r="B58" s="76">
        <f t="shared" si="2"/>
        <v>217</v>
      </c>
      <c r="C58" s="77" t="s">
        <v>355</v>
      </c>
      <c r="D58" s="20"/>
      <c r="E58" s="20"/>
      <c r="F58" s="20"/>
      <c r="G58" s="21" t="s">
        <v>73</v>
      </c>
      <c r="H58" s="67"/>
      <c r="I58" s="67"/>
      <c r="J58" s="67"/>
      <c r="K58" s="67"/>
      <c r="L58" s="67"/>
      <c r="M58" s="105" t="s">
        <v>29</v>
      </c>
    </row>
    <row r="59" spans="1:13" ht="42" customHeight="1" x14ac:dyDescent="0.2">
      <c r="A59" s="75" t="s">
        <v>256</v>
      </c>
      <c r="B59" s="76">
        <f>B58+1</f>
        <v>218</v>
      </c>
      <c r="C59" s="77" t="s">
        <v>42</v>
      </c>
      <c r="D59" s="24"/>
      <c r="E59" s="27"/>
      <c r="F59" s="27"/>
      <c r="G59" s="21" t="s">
        <v>73</v>
      </c>
      <c r="H59" s="67"/>
      <c r="I59" s="67"/>
      <c r="J59" s="105" t="s">
        <v>29</v>
      </c>
      <c r="K59" s="67"/>
      <c r="L59" s="67"/>
      <c r="M59" s="67"/>
    </row>
    <row r="60" spans="1:13" ht="69.95" customHeight="1" x14ac:dyDescent="0.2">
      <c r="A60" s="75"/>
      <c r="B60" s="76">
        <f>B59+1</f>
        <v>219</v>
      </c>
      <c r="C60" s="77" t="s">
        <v>39</v>
      </c>
      <c r="D60" s="20"/>
      <c r="E60" s="20"/>
      <c r="F60" s="20"/>
      <c r="G60" s="21" t="s">
        <v>73</v>
      </c>
      <c r="H60" s="105" t="s">
        <v>29</v>
      </c>
      <c r="I60" s="105" t="s">
        <v>29</v>
      </c>
      <c r="J60" s="105" t="s">
        <v>29</v>
      </c>
      <c r="K60" s="105" t="s">
        <v>29</v>
      </c>
      <c r="L60" s="105" t="s">
        <v>29</v>
      </c>
      <c r="M60" s="105" t="s">
        <v>29</v>
      </c>
    </row>
    <row r="61" spans="1:13" ht="14.1" customHeight="1" x14ac:dyDescent="0.2">
      <c r="A61" s="18"/>
      <c r="B61" s="19"/>
      <c r="C61" s="18"/>
    </row>
    <row r="62" spans="1:13" ht="14.1" customHeight="1" x14ac:dyDescent="0.2">
      <c r="A62" s="18"/>
      <c r="B62" s="19"/>
      <c r="C62" s="18"/>
      <c r="D62" s="57" t="s">
        <v>87</v>
      </c>
      <c r="E62" s="57" t="s">
        <v>173</v>
      </c>
      <c r="F62" s="57" t="s">
        <v>247</v>
      </c>
      <c r="G62" s="57" t="s">
        <v>248</v>
      </c>
    </row>
    <row r="63" spans="1:13" ht="14.1" customHeight="1" x14ac:dyDescent="0.2">
      <c r="A63" s="116" t="s">
        <v>128</v>
      </c>
      <c r="B63" s="116"/>
      <c r="C63" s="56" t="s">
        <v>129</v>
      </c>
      <c r="D63" s="57">
        <f>COUNTIF(G11:G60,"PT")</f>
        <v>7</v>
      </c>
      <c r="E63" s="57">
        <f>COUNTA(D23,D29:D31,D39,D42,D46)</f>
        <v>0</v>
      </c>
      <c r="F63" s="57">
        <f>COUNTA(E23,E29:E31,E39,E42,E46)</f>
        <v>0</v>
      </c>
      <c r="G63" s="57">
        <f>COUNTA(F23,F29:F31,F39,F42,F46)</f>
        <v>0</v>
      </c>
    </row>
    <row r="64" spans="1:13" x14ac:dyDescent="0.2">
      <c r="A64" s="116"/>
      <c r="B64" s="116"/>
      <c r="C64" s="56" t="s">
        <v>130</v>
      </c>
      <c r="D64" s="57">
        <f>COUNTIF(G11:G60,"SO")</f>
        <v>15</v>
      </c>
      <c r="E64" s="57">
        <f>COUNTA(D12,D14:D15,D18:D21,D25:D26,D40,D44,D47,D54:D56)</f>
        <v>0</v>
      </c>
      <c r="F64" s="57">
        <f>COUNTA(E12,E14:E15,E18:E21,E25:E26,E40,E44,E47,E54:E56)</f>
        <v>0</v>
      </c>
      <c r="G64" s="57">
        <f>COUNTA(F12,F14:F15,F18:F21,F25:F26,F40,F44,F47,F54:F56)</f>
        <v>0</v>
      </c>
    </row>
    <row r="65" spans="1:7" x14ac:dyDescent="0.2">
      <c r="A65" s="116"/>
      <c r="B65" s="116"/>
      <c r="C65" s="56" t="s">
        <v>86</v>
      </c>
      <c r="D65" s="57">
        <f>COUNTIF(G11:G60,"NC")</f>
        <v>27</v>
      </c>
      <c r="E65" s="57">
        <f>COUNTA(D11,D13,D16:D17,D22,D24,D27:D28,D32:D33,D35:D38,D41,D43,D45,D48:D53,D57:D60)</f>
        <v>0</v>
      </c>
      <c r="F65" s="57">
        <f>COUNTA(E11,E13,E16:E17,E22,E24,E27:E28,E32:E33,E35:E38,E41,E43,E45,E48:E53,E57:E60)</f>
        <v>0</v>
      </c>
      <c r="G65" s="57">
        <f>COUNTA(F11,F13,F16:F17,F22,F24,F27:F28,F32:F33,F35:F38,F41,F43,F45,F48:F53,F57:F60)</f>
        <v>0</v>
      </c>
    </row>
    <row r="66" spans="1:7" x14ac:dyDescent="0.2">
      <c r="A66" s="116"/>
      <c r="B66" s="116"/>
      <c r="C66" s="60" t="s">
        <v>248</v>
      </c>
      <c r="D66" s="54"/>
      <c r="E66" s="61">
        <f>COUNTA(F11:F60)</f>
        <v>0</v>
      </c>
      <c r="F66" s="65"/>
      <c r="G66" s="65"/>
    </row>
    <row r="67" spans="1:7" x14ac:dyDescent="0.2">
      <c r="A67" s="116"/>
      <c r="B67" s="116"/>
      <c r="C67" s="60" t="s">
        <v>173</v>
      </c>
      <c r="D67" s="54"/>
      <c r="E67" s="61">
        <f>COUNTA(D11:D60)</f>
        <v>0</v>
      </c>
      <c r="F67" s="65"/>
      <c r="G67" s="65"/>
    </row>
    <row r="68" spans="1:7" x14ac:dyDescent="0.2">
      <c r="A68" s="116"/>
      <c r="B68" s="116"/>
      <c r="C68" s="60" t="s">
        <v>247</v>
      </c>
      <c r="D68" s="54"/>
      <c r="E68" s="61">
        <f>COUNTA(E11:E60)</f>
        <v>0</v>
      </c>
      <c r="F68" s="65"/>
      <c r="G68" s="65"/>
    </row>
    <row r="69" spans="1:7" x14ac:dyDescent="0.2">
      <c r="A69" s="18"/>
      <c r="B69" s="19"/>
      <c r="C69" s="18"/>
    </row>
    <row r="70" spans="1:7" x14ac:dyDescent="0.2">
      <c r="A70" s="18"/>
      <c r="B70" s="19"/>
      <c r="C70" s="18"/>
    </row>
    <row r="71" spans="1:7" x14ac:dyDescent="0.2">
      <c r="A71" s="117" t="s">
        <v>13</v>
      </c>
      <c r="B71" s="118"/>
      <c r="C71" s="137"/>
    </row>
    <row r="72" spans="1:7" x14ac:dyDescent="0.2">
      <c r="A72" s="119"/>
      <c r="B72" s="120"/>
      <c r="C72" s="137"/>
    </row>
    <row r="73" spans="1:7" x14ac:dyDescent="0.2">
      <c r="A73" s="119"/>
      <c r="B73" s="120"/>
      <c r="C73" s="137"/>
    </row>
    <row r="74" spans="1:7" x14ac:dyDescent="0.2">
      <c r="A74" s="121"/>
      <c r="B74" s="122"/>
      <c r="C74" s="137"/>
    </row>
    <row r="75" spans="1:7" x14ac:dyDescent="0.2">
      <c r="A75" s="117" t="s">
        <v>14</v>
      </c>
      <c r="B75" s="118"/>
      <c r="C75" s="137"/>
    </row>
    <row r="76" spans="1:7" x14ac:dyDescent="0.2">
      <c r="A76" s="119"/>
      <c r="B76" s="120"/>
      <c r="C76" s="137"/>
    </row>
    <row r="77" spans="1:7" x14ac:dyDescent="0.2">
      <c r="A77" s="119"/>
      <c r="B77" s="120"/>
      <c r="C77" s="137"/>
    </row>
    <row r="78" spans="1:7" x14ac:dyDescent="0.2">
      <c r="A78" s="121"/>
      <c r="B78" s="122"/>
      <c r="C78" s="137"/>
    </row>
    <row r="79" spans="1:7" x14ac:dyDescent="0.2">
      <c r="A79" s="117" t="s">
        <v>15</v>
      </c>
      <c r="B79" s="118"/>
      <c r="C79" s="137"/>
    </row>
    <row r="80" spans="1:7" x14ac:dyDescent="0.2">
      <c r="A80" s="119"/>
      <c r="B80" s="120"/>
      <c r="C80" s="137"/>
    </row>
    <row r="81" spans="1:3" x14ac:dyDescent="0.2">
      <c r="A81" s="119"/>
      <c r="B81" s="120"/>
      <c r="C81" s="137"/>
    </row>
    <row r="82" spans="1:3" x14ac:dyDescent="0.2">
      <c r="A82" s="121"/>
      <c r="B82" s="122"/>
      <c r="C82" s="137"/>
    </row>
    <row r="83" spans="1:3" x14ac:dyDescent="0.2">
      <c r="A83" s="117" t="s">
        <v>16</v>
      </c>
      <c r="B83" s="118"/>
      <c r="C83" s="137"/>
    </row>
    <row r="84" spans="1:3" x14ac:dyDescent="0.2">
      <c r="A84" s="119"/>
      <c r="B84" s="120"/>
      <c r="C84" s="137"/>
    </row>
    <row r="85" spans="1:3" x14ac:dyDescent="0.2">
      <c r="A85" s="119"/>
      <c r="B85" s="120"/>
      <c r="C85" s="137"/>
    </row>
    <row r="86" spans="1:3" x14ac:dyDescent="0.2">
      <c r="A86" s="121"/>
      <c r="B86" s="122"/>
      <c r="C86" s="137"/>
    </row>
    <row r="87" spans="1:3" x14ac:dyDescent="0.2">
      <c r="A87" s="117" t="s">
        <v>17</v>
      </c>
      <c r="B87" s="118"/>
      <c r="C87" s="137"/>
    </row>
    <row r="88" spans="1:3" x14ac:dyDescent="0.2">
      <c r="A88" s="119"/>
      <c r="B88" s="120"/>
      <c r="C88" s="137"/>
    </row>
    <row r="89" spans="1:3" x14ac:dyDescent="0.2">
      <c r="A89" s="119"/>
      <c r="B89" s="120"/>
      <c r="C89" s="137"/>
    </row>
    <row r="90" spans="1:3" x14ac:dyDescent="0.2">
      <c r="A90" s="121"/>
      <c r="B90" s="122"/>
      <c r="C90" s="137"/>
    </row>
    <row r="91" spans="1:3" x14ac:dyDescent="0.2">
      <c r="A91" s="117" t="s">
        <v>18</v>
      </c>
      <c r="B91" s="118"/>
      <c r="C91" s="137"/>
    </row>
    <row r="92" spans="1:3" x14ac:dyDescent="0.2">
      <c r="A92" s="119"/>
      <c r="B92" s="120"/>
      <c r="C92" s="137"/>
    </row>
    <row r="93" spans="1:3" x14ac:dyDescent="0.2">
      <c r="A93" s="119"/>
      <c r="B93" s="120"/>
      <c r="C93" s="137"/>
    </row>
    <row r="94" spans="1:3" x14ac:dyDescent="0.2">
      <c r="A94" s="121"/>
      <c r="B94" s="122"/>
      <c r="C94" s="137"/>
    </row>
    <row r="95" spans="1:3" x14ac:dyDescent="0.2">
      <c r="A95" s="117" t="s">
        <v>19</v>
      </c>
      <c r="B95" s="118"/>
      <c r="C95" s="137"/>
    </row>
    <row r="96" spans="1:3" x14ac:dyDescent="0.2">
      <c r="A96" s="119"/>
      <c r="B96" s="120"/>
      <c r="C96" s="137"/>
    </row>
    <row r="97" spans="1:3" x14ac:dyDescent="0.2">
      <c r="A97" s="119"/>
      <c r="B97" s="120"/>
      <c r="C97" s="137"/>
    </row>
    <row r="98" spans="1:3" x14ac:dyDescent="0.2">
      <c r="A98" s="121"/>
      <c r="B98" s="122"/>
      <c r="C98" s="137"/>
    </row>
    <row r="99" spans="1:3" x14ac:dyDescent="0.2">
      <c r="A99" s="117" t="s">
        <v>20</v>
      </c>
      <c r="B99" s="118"/>
      <c r="C99" s="137"/>
    </row>
    <row r="100" spans="1:3" x14ac:dyDescent="0.2">
      <c r="A100" s="119"/>
      <c r="B100" s="120"/>
      <c r="C100" s="137"/>
    </row>
    <row r="101" spans="1:3" x14ac:dyDescent="0.2">
      <c r="A101" s="119"/>
      <c r="B101" s="120"/>
      <c r="C101" s="137"/>
    </row>
    <row r="102" spans="1:3" x14ac:dyDescent="0.2">
      <c r="A102" s="121"/>
      <c r="B102" s="122"/>
      <c r="C102" s="137"/>
    </row>
    <row r="103" spans="1:3" x14ac:dyDescent="0.2">
      <c r="A103" s="117" t="s">
        <v>21</v>
      </c>
      <c r="B103" s="118"/>
      <c r="C103" s="137"/>
    </row>
    <row r="104" spans="1:3" x14ac:dyDescent="0.2">
      <c r="A104" s="119"/>
      <c r="B104" s="120"/>
      <c r="C104" s="137"/>
    </row>
    <row r="105" spans="1:3" x14ac:dyDescent="0.2">
      <c r="A105" s="119"/>
      <c r="B105" s="120"/>
      <c r="C105" s="137"/>
    </row>
    <row r="106" spans="1:3" x14ac:dyDescent="0.2">
      <c r="A106" s="121"/>
      <c r="B106" s="122"/>
      <c r="C106" s="137"/>
    </row>
    <row r="107" spans="1:3" x14ac:dyDescent="0.2">
      <c r="A107" s="117" t="s">
        <v>22</v>
      </c>
      <c r="B107" s="118"/>
      <c r="C107" s="137"/>
    </row>
    <row r="108" spans="1:3" x14ac:dyDescent="0.2">
      <c r="A108" s="119"/>
      <c r="B108" s="120"/>
      <c r="C108" s="137"/>
    </row>
    <row r="109" spans="1:3" x14ac:dyDescent="0.2">
      <c r="A109" s="119"/>
      <c r="B109" s="120"/>
      <c r="C109" s="137"/>
    </row>
    <row r="110" spans="1:3" x14ac:dyDescent="0.2">
      <c r="A110" s="121"/>
      <c r="B110" s="122"/>
      <c r="C110" s="137"/>
    </row>
  </sheetData>
  <sheetProtection algorithmName="SHA-512" hashValue="+rfQKt3S2iPBZZplxusKEo+W7iIcBYWCoBVrukeMp+DL49djvyWwnYrDr94f26qgIGJx0UiQhsvTy6l1ZhLdcw==" saltValue="FN/FRbzZUXV9v2FysSQJ7g==" spinCount="100000" sheet="1" objects="1" scenarios="1" selectLockedCells="1"/>
  <mergeCells count="39">
    <mergeCell ref="H7:M8"/>
    <mergeCell ref="H9:H10"/>
    <mergeCell ref="I9:I10"/>
    <mergeCell ref="J9:J10"/>
    <mergeCell ref="K9:K10"/>
    <mergeCell ref="L9:L10"/>
    <mergeCell ref="M9:M10"/>
    <mergeCell ref="A107:B110"/>
    <mergeCell ref="C107:C110"/>
    <mergeCell ref="A7:A10"/>
    <mergeCell ref="B7:B10"/>
    <mergeCell ref="C7:C10"/>
    <mergeCell ref="A95:B98"/>
    <mergeCell ref="C95:C98"/>
    <mergeCell ref="A99:B102"/>
    <mergeCell ref="C99:C102"/>
    <mergeCell ref="A103:B106"/>
    <mergeCell ref="C103:C106"/>
    <mergeCell ref="A83:B86"/>
    <mergeCell ref="C83:C86"/>
    <mergeCell ref="A87:B90"/>
    <mergeCell ref="C87:C90"/>
    <mergeCell ref="A91:B94"/>
    <mergeCell ref="C91:C94"/>
    <mergeCell ref="A71:B74"/>
    <mergeCell ref="C71:C74"/>
    <mergeCell ref="A75:B78"/>
    <mergeCell ref="C75:C78"/>
    <mergeCell ref="A79:B82"/>
    <mergeCell ref="C79:C82"/>
    <mergeCell ref="D34:G34"/>
    <mergeCell ref="A63:B68"/>
    <mergeCell ref="A2:G2"/>
    <mergeCell ref="A4:G5"/>
    <mergeCell ref="G7:G10"/>
    <mergeCell ref="D7:F8"/>
    <mergeCell ref="D9:D10"/>
    <mergeCell ref="E9:E10"/>
    <mergeCell ref="F9:F10"/>
  </mergeCells>
  <phoneticPr fontId="1" type="noConversion"/>
  <pageMargins left="0.7" right="0.7" top="0.75" bottom="0.75" header="0.3" footer="0.3"/>
  <pageSetup scale="83" fitToHeight="4"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5"/>
  <sheetViews>
    <sheetView workbookViewId="0">
      <selection activeCell="I23" sqref="I23"/>
    </sheetView>
  </sheetViews>
  <sheetFormatPr defaultColWidth="10.625" defaultRowHeight="12.75" x14ac:dyDescent="0.2"/>
  <cols>
    <col min="1" max="1" width="16.875" style="112" customWidth="1"/>
    <col min="2" max="10" width="10.625" style="112"/>
    <col min="11" max="11" width="11.875" style="112" customWidth="1"/>
    <col min="12" max="16384" width="10.625" style="112"/>
  </cols>
  <sheetData>
    <row r="1" spans="1:11" x14ac:dyDescent="0.2">
      <c r="A1" s="1"/>
      <c r="B1" s="1"/>
      <c r="C1" s="1"/>
      <c r="D1" s="1"/>
      <c r="E1" s="1"/>
      <c r="F1" s="1"/>
      <c r="G1" s="1"/>
      <c r="H1" s="1"/>
      <c r="I1" s="1"/>
      <c r="J1" s="1"/>
      <c r="K1" s="1"/>
    </row>
    <row r="2" spans="1:11" x14ac:dyDescent="0.2">
      <c r="A2" s="1"/>
      <c r="B2" s="1"/>
      <c r="C2" s="1"/>
      <c r="D2" s="1"/>
      <c r="E2" s="1"/>
      <c r="F2" s="1"/>
      <c r="G2" s="1"/>
      <c r="H2" s="1"/>
      <c r="I2" s="1"/>
      <c r="J2" s="1"/>
      <c r="K2" s="1"/>
    </row>
    <row r="3" spans="1:11" x14ac:dyDescent="0.2">
      <c r="A3" s="2"/>
      <c r="B3" s="175" t="s">
        <v>73</v>
      </c>
      <c r="C3" s="175"/>
      <c r="D3" s="175" t="s">
        <v>385</v>
      </c>
      <c r="E3" s="175"/>
      <c r="F3" s="175" t="s">
        <v>74</v>
      </c>
      <c r="G3" s="175"/>
      <c r="H3" s="176" t="s">
        <v>88</v>
      </c>
      <c r="I3" s="177"/>
      <c r="J3" s="2"/>
      <c r="K3" s="2"/>
    </row>
    <row r="4" spans="1:11" x14ac:dyDescent="0.2">
      <c r="A4" s="3" t="s">
        <v>91</v>
      </c>
      <c r="B4" s="4" t="s">
        <v>89</v>
      </c>
      <c r="C4" s="4" t="s">
        <v>90</v>
      </c>
      <c r="D4" s="4" t="s">
        <v>89</v>
      </c>
      <c r="E4" s="4" t="s">
        <v>90</v>
      </c>
      <c r="F4" s="4" t="s">
        <v>89</v>
      </c>
      <c r="G4" s="4" t="s">
        <v>90</v>
      </c>
      <c r="H4" s="4" t="s">
        <v>89</v>
      </c>
      <c r="I4" s="4" t="s">
        <v>90</v>
      </c>
      <c r="J4" s="5" t="s">
        <v>75</v>
      </c>
      <c r="K4" s="6" t="s">
        <v>92</v>
      </c>
    </row>
    <row r="5" spans="1:11" x14ac:dyDescent="0.2">
      <c r="A5" s="2" t="s">
        <v>76</v>
      </c>
      <c r="B5" s="7">
        <f>'Pre-Inspection'!D70-'Pre-Inspection'!G70</f>
        <v>18</v>
      </c>
      <c r="C5" s="7">
        <f>'Pre-Inspection'!E70</f>
        <v>0</v>
      </c>
      <c r="D5" s="7">
        <f>'Pre-Inspection'!D69-'Pre-Inspection'!G69</f>
        <v>9</v>
      </c>
      <c r="E5" s="8">
        <f>'Pre-Inspection'!E69</f>
        <v>0</v>
      </c>
      <c r="F5" s="7">
        <f>'Pre-Inspection'!D68-'Pre-Inspection'!G68</f>
        <v>1</v>
      </c>
      <c r="G5" s="8">
        <f>'Pre-Inspection'!E68</f>
        <v>0</v>
      </c>
      <c r="H5" s="7">
        <f>SUM('Pre-Inspection'!D68:D70)-SUM('Pre-Inspection'!G68:G70)</f>
        <v>28</v>
      </c>
      <c r="I5" s="7">
        <f>'Pre-Inspection'!E72</f>
        <v>0</v>
      </c>
      <c r="J5" s="9">
        <f t="shared" ref="J5:J13" si="0">I5/H5</f>
        <v>0</v>
      </c>
      <c r="K5" s="10">
        <f>SUM('Pre-Inspection'!D68:D70)-SUM('Pre-Inspection'!E71:E73)</f>
        <v>28</v>
      </c>
    </row>
    <row r="6" spans="1:11" x14ac:dyDescent="0.2">
      <c r="A6" s="2" t="s">
        <v>77</v>
      </c>
      <c r="B6" s="7">
        <f>'P&amp;P'!D79-'P&amp;P'!G79</f>
        <v>45</v>
      </c>
      <c r="C6" s="7">
        <f>'P&amp;P'!E79</f>
        <v>0</v>
      </c>
      <c r="D6" s="7">
        <f>'P&amp;P'!D78-'P&amp;P'!G78</f>
        <v>17</v>
      </c>
      <c r="E6" s="8">
        <f>'P&amp;P'!E78</f>
        <v>0</v>
      </c>
      <c r="F6" s="7">
        <f>'P&amp;P'!D77-'P&amp;P'!G77</f>
        <v>1</v>
      </c>
      <c r="G6" s="8">
        <f>'P&amp;P'!E77</f>
        <v>0</v>
      </c>
      <c r="H6" s="7">
        <f>SUM('P&amp;P'!D77:D79)-SUM('P&amp;P'!G77:G79)</f>
        <v>63</v>
      </c>
      <c r="I6" s="7">
        <f>'P&amp;P'!E81</f>
        <v>0</v>
      </c>
      <c r="J6" s="9">
        <f t="shared" si="0"/>
        <v>0</v>
      </c>
      <c r="K6" s="10">
        <f>SUM('P&amp;P'!D77:D79)-SUM('P&amp;P'!E80:E82)</f>
        <v>63</v>
      </c>
    </row>
    <row r="7" spans="1:11" x14ac:dyDescent="0.2">
      <c r="A7" s="2" t="s">
        <v>78</v>
      </c>
      <c r="B7" s="7">
        <f>Director!D34-Director!G34</f>
        <v>17</v>
      </c>
      <c r="C7" s="7">
        <f>Director!E34</f>
        <v>0</v>
      </c>
      <c r="D7" s="7">
        <f>Director!D33-Director!G33</f>
        <v>2</v>
      </c>
      <c r="E7" s="8">
        <f>Director!E33</f>
        <v>0</v>
      </c>
      <c r="F7" s="7">
        <f>Director!D32-Director!G32</f>
        <v>1</v>
      </c>
      <c r="G7" s="8">
        <f>Director!E32</f>
        <v>0</v>
      </c>
      <c r="H7" s="7">
        <f>SUM(Director!D32:D34)-SUM(Director!G32:G34)</f>
        <v>20</v>
      </c>
      <c r="I7" s="7">
        <f>Director!E36</f>
        <v>0</v>
      </c>
      <c r="J7" s="9">
        <f t="shared" si="0"/>
        <v>0</v>
      </c>
      <c r="K7" s="10">
        <f>SUM(Director!D32:D34)-SUM(Director!E35:E37)</f>
        <v>20</v>
      </c>
    </row>
    <row r="8" spans="1:11" x14ac:dyDescent="0.2">
      <c r="A8" s="2" t="s">
        <v>79</v>
      </c>
      <c r="B8" s="7">
        <f>'Medical Director'!D36-'Medical Director'!G36</f>
        <v>11</v>
      </c>
      <c r="C8" s="7">
        <f>'Medical Director'!E36</f>
        <v>0</v>
      </c>
      <c r="D8" s="7">
        <f>'Medical Director'!D35-'Medical Director'!G35</f>
        <v>8</v>
      </c>
      <c r="E8" s="8">
        <f>'Medical Director'!E35</f>
        <v>0</v>
      </c>
      <c r="F8" s="7">
        <f>'Medical Director'!D34-'Medical Director'!G34</f>
        <v>3</v>
      </c>
      <c r="G8" s="8">
        <f>'Medical Director'!E34</f>
        <v>0</v>
      </c>
      <c r="H8" s="7">
        <f>SUM('Medical Director'!D34:D36)-SUM('Medical Director'!G34:G36)</f>
        <v>22</v>
      </c>
      <c r="I8" s="7">
        <f>'Medical Director'!E38</f>
        <v>0</v>
      </c>
      <c r="J8" s="9">
        <f t="shared" si="0"/>
        <v>0</v>
      </c>
      <c r="K8" s="10">
        <f>SUM('Medical Director'!D34:D36)-SUM('Medical Director'!E37:E39)</f>
        <v>22</v>
      </c>
    </row>
    <row r="9" spans="1:11" x14ac:dyDescent="0.2">
      <c r="A9" s="2" t="s">
        <v>80</v>
      </c>
      <c r="B9" s="7">
        <f>'Quality Director'!D27-'Quality Director'!G27</f>
        <v>7</v>
      </c>
      <c r="C9" s="7">
        <f>'Quality Director'!E27</f>
        <v>0</v>
      </c>
      <c r="D9" s="7">
        <f>'Quality Director'!D26-'Quality Director'!G26</f>
        <v>4</v>
      </c>
      <c r="E9" s="8">
        <f>'Quality Director'!E26</f>
        <v>0</v>
      </c>
      <c r="F9" s="7">
        <f>'Quality Director'!D25-'Quality Director'!G25</f>
        <v>1</v>
      </c>
      <c r="G9" s="8">
        <f>'Quality Director'!E25</f>
        <v>0</v>
      </c>
      <c r="H9" s="7">
        <f>SUM('Quality Director'!D25:D27)-SUM('Quality Director'!G25:G27)</f>
        <v>12</v>
      </c>
      <c r="I9" s="7">
        <f>'Quality Director'!E29</f>
        <v>0</v>
      </c>
      <c r="J9" s="9">
        <f t="shared" si="0"/>
        <v>0</v>
      </c>
      <c r="K9" s="10">
        <f>SUM('Quality Director'!D25:D27)-SUM('Quality Director'!E28:E30)</f>
        <v>12</v>
      </c>
    </row>
    <row r="10" spans="1:11" x14ac:dyDescent="0.2">
      <c r="A10" s="2" t="s">
        <v>81</v>
      </c>
      <c r="B10" s="7">
        <f>'Tech Personnel'!D42-'Tech Personnel'!G42</f>
        <v>6</v>
      </c>
      <c r="C10" s="7">
        <f>'Tech Personnel'!E42</f>
        <v>0</v>
      </c>
      <c r="D10" s="7">
        <f>'Tech Personnel'!D41-'Tech Personnel'!G41</f>
        <v>18</v>
      </c>
      <c r="E10" s="8">
        <f>'Tech Personnel'!E41</f>
        <v>0</v>
      </c>
      <c r="F10" s="7">
        <f>'Tech Personnel'!D40-'Tech Personnel'!G40</f>
        <v>3</v>
      </c>
      <c r="G10" s="8">
        <f>'Tech Personnel'!E40</f>
        <v>0</v>
      </c>
      <c r="H10" s="7">
        <f>SUM('Tech Personnel'!D40:D42)-SUM('Tech Personnel'!G40:G42)</f>
        <v>27</v>
      </c>
      <c r="I10" s="7">
        <f>'Tech Personnel'!E44</f>
        <v>0</v>
      </c>
      <c r="J10" s="9">
        <f t="shared" si="0"/>
        <v>0</v>
      </c>
      <c r="K10" s="10">
        <f>SUM('Tech Personnel'!D40:D42)-SUM('Tech Personnel'!E43:E45)</f>
        <v>27</v>
      </c>
    </row>
    <row r="11" spans="1:11" x14ac:dyDescent="0.2">
      <c r="A11" s="2" t="s">
        <v>82</v>
      </c>
      <c r="B11" s="7">
        <f>'Lab &amp; Equipment'!D41-'Lab &amp; Equipment'!G41</f>
        <v>9</v>
      </c>
      <c r="C11" s="7">
        <f>'Lab &amp; Equipment'!E41</f>
        <v>0</v>
      </c>
      <c r="D11" s="7">
        <f>'Lab &amp; Equipment'!D40-'Lab &amp; Equipment'!G40</f>
        <v>15</v>
      </c>
      <c r="E11" s="8">
        <f>'Lab &amp; Equipment'!E40</f>
        <v>0</v>
      </c>
      <c r="F11" s="7">
        <f>'Lab &amp; Equipment'!D39-'Lab &amp; Equipment'!G39</f>
        <v>2</v>
      </c>
      <c r="G11" s="8">
        <f>'Lab &amp; Equipment'!E39</f>
        <v>0</v>
      </c>
      <c r="H11" s="7">
        <f>SUM('Lab &amp; Equipment'!D39:D41)-SUM('Lab &amp; Equipment'!G39:G41)</f>
        <v>26</v>
      </c>
      <c r="I11" s="7">
        <f>'Lab &amp; Equipment'!E43</f>
        <v>0</v>
      </c>
      <c r="J11" s="9">
        <f t="shared" si="0"/>
        <v>0</v>
      </c>
      <c r="K11" s="10">
        <f>SUM('Lab &amp; Equipment'!D39:D41)-SUM('Lab &amp; Equipment'!E42:E44)</f>
        <v>26</v>
      </c>
    </row>
    <row r="12" spans="1:11" x14ac:dyDescent="0.2">
      <c r="A12" s="2" t="s">
        <v>83</v>
      </c>
      <c r="B12" s="7">
        <f>Records!D65-Records!G65</f>
        <v>27</v>
      </c>
      <c r="C12" s="7">
        <f>Records!E65</f>
        <v>0</v>
      </c>
      <c r="D12" s="7">
        <f>Records!D64-Records!G64</f>
        <v>15</v>
      </c>
      <c r="E12" s="8">
        <f>Records!E64</f>
        <v>0</v>
      </c>
      <c r="F12" s="7">
        <f>Records!D63-Records!G63</f>
        <v>7</v>
      </c>
      <c r="G12" s="8">
        <f>Records!E63</f>
        <v>0</v>
      </c>
      <c r="H12" s="7">
        <f>SUM(Records!D63:D65)-SUM(Records!G63:G65)</f>
        <v>49</v>
      </c>
      <c r="I12" s="7">
        <f>Records!E67</f>
        <v>0</v>
      </c>
      <c r="J12" s="9">
        <f t="shared" si="0"/>
        <v>0</v>
      </c>
      <c r="K12" s="10">
        <f>SUM(Records!D63:D65)-SUM(Records!E66:E68)</f>
        <v>49</v>
      </c>
    </row>
    <row r="13" spans="1:11" x14ac:dyDescent="0.2">
      <c r="A13" s="11" t="s">
        <v>84</v>
      </c>
      <c r="B13" s="74">
        <f t="shared" ref="B13:G13" si="1">SUM(B5:B12)</f>
        <v>140</v>
      </c>
      <c r="C13" s="74">
        <f t="shared" si="1"/>
        <v>0</v>
      </c>
      <c r="D13" s="74">
        <f t="shared" si="1"/>
        <v>88</v>
      </c>
      <c r="E13" s="74">
        <f t="shared" si="1"/>
        <v>0</v>
      </c>
      <c r="F13" s="74">
        <f t="shared" si="1"/>
        <v>19</v>
      </c>
      <c r="G13" s="74">
        <f t="shared" si="1"/>
        <v>0</v>
      </c>
      <c r="H13" s="74">
        <f>SUM(H5:H12)</f>
        <v>247</v>
      </c>
      <c r="I13" s="74">
        <f>SUM(I5:I12)</f>
        <v>0</v>
      </c>
      <c r="J13" s="12">
        <f t="shared" si="0"/>
        <v>0</v>
      </c>
      <c r="K13" s="13">
        <f>SUM(K5:K12)</f>
        <v>247</v>
      </c>
    </row>
    <row r="14" spans="1:11" x14ac:dyDescent="0.2">
      <c r="A14" s="1"/>
      <c r="B14" s="1"/>
      <c r="C14" s="1"/>
      <c r="D14" s="1"/>
      <c r="E14" s="1"/>
      <c r="F14" s="1"/>
      <c r="G14" s="1"/>
      <c r="H14" s="1"/>
      <c r="I14" s="1"/>
      <c r="J14" s="1"/>
      <c r="K14" s="1"/>
    </row>
    <row r="15" spans="1:11" x14ac:dyDescent="0.2">
      <c r="A15" s="15" t="s">
        <v>85</v>
      </c>
      <c r="B15" s="16" t="s">
        <v>73</v>
      </c>
      <c r="C15" s="17">
        <f>C13/B13</f>
        <v>0</v>
      </c>
      <c r="D15" s="16" t="s">
        <v>385</v>
      </c>
      <c r="E15" s="17">
        <f>E13/D13</f>
        <v>0</v>
      </c>
      <c r="F15" s="16" t="s">
        <v>74</v>
      </c>
      <c r="G15" s="17">
        <f>G13/F13</f>
        <v>0</v>
      </c>
      <c r="H15" s="14"/>
      <c r="I15" s="14"/>
      <c r="J15" s="1"/>
      <c r="K15" s="1"/>
    </row>
  </sheetData>
  <sheetProtection algorithmName="SHA-512" hashValue="X4kamzrMFA/XPoUkZaM9QWfYSuQyQyCwX+f/ZOLAtOjPgHxFQznf+tQxjOJcqyGEw7+A+1xb0CJmtfAWx0zItQ==" saltValue="0fCofMb8CHnWrFHNJ12t9g==" spinCount="100000" sheet="1" objects="1" scenarios="1" selectLockedCells="1"/>
  <mergeCells count="4">
    <mergeCell ref="B3:C3"/>
    <mergeCell ref="D3:E3"/>
    <mergeCell ref="F3:G3"/>
    <mergeCell ref="H3:I3"/>
  </mergeCells>
  <phoneticPr fontId="1" type="noConversion"/>
  <pageMargins left="0.7" right="0.7" top="0.75" bottom="0.75" header="0.3" footer="0.3"/>
  <pageSetup scale="58" orientation="portrait" horizontalDpi="4294967292" verticalDpi="4294967292"/>
  <headerFooter>
    <oddFooter>&amp;L&amp;"Arial,Regular"&amp;8PIA/SIQ- EBAA - October 2019 &amp;C&amp;"Verdana,Bold"&amp;8NC - Non-Conformance_x000D_SO - Significant Observation_x000D_PT - Potential Threat</oddFooter>
  </headerFooter>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90DE9B442A5542BBE60B8CCF3AAFA8" ma:contentTypeVersion="9" ma:contentTypeDescription="Create a new document." ma:contentTypeScope="" ma:versionID="df6f6ca62584ccac56aa4365ec0fb77c">
  <xsd:schema xmlns:xsd="http://www.w3.org/2001/XMLSchema" xmlns:xs="http://www.w3.org/2001/XMLSchema" xmlns:p="http://schemas.microsoft.com/office/2006/metadata/properties" xmlns:ns3="ccb1b13c-c574-430b-8dc4-9ce77b0f9cdc" targetNamespace="http://schemas.microsoft.com/office/2006/metadata/properties" ma:root="true" ma:fieldsID="028704fed24bd515d0dccc2bb06fa796" ns3:_="">
    <xsd:import namespace="ccb1b13c-c574-430b-8dc4-9ce77b0f9c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1b13c-c574-430b-8dc4-9ce77b0f9c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9E8942-894F-451B-8097-3D0A66096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1b13c-c574-430b-8dc4-9ce77b0f9c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775159-453E-49A6-8CF4-3FFC8B17A805}">
  <ds:schemaRefs>
    <ds:schemaRef ds:uri="http://schemas.microsoft.com/sharepoint/v3/contenttype/forms"/>
  </ds:schemaRefs>
</ds:datastoreItem>
</file>

<file path=customXml/itemProps3.xml><?xml version="1.0" encoding="utf-8"?>
<ds:datastoreItem xmlns:ds="http://schemas.openxmlformats.org/officeDocument/2006/customXml" ds:itemID="{B467ADAE-7C33-4EF0-93BC-2D740A88BFD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Pre-Inspection</vt:lpstr>
      <vt:lpstr>P&amp;P</vt:lpstr>
      <vt:lpstr>Director</vt:lpstr>
      <vt:lpstr>Medical Director</vt:lpstr>
      <vt:lpstr>Quality Director</vt:lpstr>
      <vt:lpstr>Tech Personnel</vt:lpstr>
      <vt:lpstr>Lab &amp; Equipment</vt:lpstr>
      <vt:lpstr>Records</vt:lpstr>
      <vt:lpstr>SCORING</vt:lpstr>
    </vt:vector>
  </TitlesOfParts>
  <Company>U of MN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 Lions Eye Bank</dc:creator>
  <cp:lastModifiedBy>Colleen Bayus</cp:lastModifiedBy>
  <cp:lastPrinted>2019-10-04T17:44:48Z</cp:lastPrinted>
  <dcterms:created xsi:type="dcterms:W3CDTF">2009-04-06T15:08:05Z</dcterms:created>
  <dcterms:modified xsi:type="dcterms:W3CDTF">2019-11-04T15:40:11Z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0x010100B490DE9B442A5542BBE60B8CCF3AAFA8</vt:lpwstr>
  </property>
</Properties>
</file>